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404" firstSheet="1" activeTab="1"/>
  </bookViews>
  <sheets>
    <sheet name="Strucno" sheetId="2" state="hidden" r:id="rId1"/>
    <sheet name="Sheet1" sheetId="7" r:id="rId2"/>
  </sheets>
  <definedNames>
    <definedName name="_xlnm._FilterDatabase" localSheetId="1" hidden="1">Sheet1!$A$3:$GR$97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<sst xmlns="http://schemas.openxmlformats.org/spreadsheetml/2006/main" count="1388" uniqueCount="528">
  <si>
    <t>Година</t>
  </si>
  <si>
    <t>Наслов на учебник</t>
  </si>
  <si>
    <t>Автор/и</t>
  </si>
  <si>
    <t>Вкупна цена со ДДВ</t>
  </si>
  <si>
    <t xml:space="preserve">70% од вкупната цена со ДДВ </t>
  </si>
  <si>
    <t>Прва година</t>
  </si>
  <si>
    <t>македонски</t>
  </si>
  <si>
    <t>албански</t>
  </si>
  <si>
    <t>турски</t>
  </si>
  <si>
    <t>прва</t>
  </si>
  <si>
    <t xml:space="preserve">Основи на право </t>
  </si>
  <si>
    <t xml:space="preserve">Владо Грнчаревски, Радмила Цуцуловска Б.Миланова </t>
  </si>
  <si>
    <t>Македонски јазик и литература за ученици од другите заедници</t>
  </si>
  <si>
    <t>Васил Тоциновски,Ранко Младеновски</t>
  </si>
  <si>
    <t xml:space="preserve">Физика </t>
  </si>
  <si>
    <t>Маргарита Гиновска,Христина Спасевска и Невенка Андоновска</t>
  </si>
  <si>
    <t>Сообраќајна инфраструктура</t>
  </si>
  <si>
    <t>Борче Здрабковски</t>
  </si>
  <si>
    <t>Сообраќајна географија</t>
  </si>
  <si>
    <t xml:space="preserve">Коле Павлов </t>
  </si>
  <si>
    <t xml:space="preserve">Математика </t>
  </si>
  <si>
    <t>Н.Целакоски,В.Бакева, Б.Миладиновиќ,Ј.Стефановски</t>
  </si>
  <si>
    <t xml:space="preserve">Хемија </t>
  </si>
  <si>
    <t xml:space="preserve">Б.Шоптрајанов </t>
  </si>
  <si>
    <t xml:space="preserve">Македонски јазик и литература </t>
  </si>
  <si>
    <t>В.Тоциновски,Р.Младеноски</t>
  </si>
  <si>
    <t>Основи на бизнисот-Алб</t>
  </si>
  <si>
    <t>Д.Ефтимовски, С.К.Велкова,З.Златковски</t>
  </si>
  <si>
    <t>Основи на бизнисот</t>
  </si>
  <si>
    <t xml:space="preserve">Основи на сообраќај и транспорт </t>
  </si>
  <si>
    <t>М-р Гордан Стојиќ</t>
  </si>
  <si>
    <t>Машиниски елементи со механика</t>
  </si>
  <si>
    <t>Емруш Исени</t>
  </si>
  <si>
    <t xml:space="preserve">Електротехнички материјали и елементи </t>
  </si>
  <si>
    <t xml:space="preserve">Жанета Сервини,Владимир Роме,Јани Сервини </t>
  </si>
  <si>
    <t>Заштита на работната и животната средина</t>
  </si>
  <si>
    <t>Валентина Маневска</t>
  </si>
  <si>
    <t>Минералогија</t>
  </si>
  <si>
    <t>Љупчо Поповски</t>
  </si>
  <si>
    <t>Подготовка на минерални суровини</t>
  </si>
  <si>
    <t>Трајко Трајчевски</t>
  </si>
  <si>
    <t>Графички дизајн</t>
  </si>
  <si>
    <t>Димитрије Антевски</t>
  </si>
  <si>
    <t>Основи на графичарство</t>
  </si>
  <si>
    <t>Естетика</t>
  </si>
  <si>
    <t>Благуна Симеоновска</t>
  </si>
  <si>
    <t>Козметика и фризерство</t>
  </si>
  <si>
    <t>Сања Атанасовски, Јасминка Гудоманова, Билјана Јанкуловска</t>
  </si>
  <si>
    <t>Оптички материјали</t>
  </si>
  <si>
    <t>Трајан Ивановски</t>
  </si>
  <si>
    <t>Машински елементи со механика</t>
  </si>
  <si>
    <t>Коле Павлов</t>
  </si>
  <si>
    <t>Храна и исхрана</t>
  </si>
  <si>
    <t>Медијана Николовска</t>
  </si>
  <si>
    <t>Машини, алати и уреди</t>
  </si>
  <si>
    <t>Вера Митриќеска, Олгица Маневска</t>
  </si>
  <si>
    <t>Втора година</t>
  </si>
  <si>
    <t>втора</t>
  </si>
  <si>
    <t xml:space="preserve">Педологија </t>
  </si>
  <si>
    <t>Елизабета Ангелеска</t>
  </si>
  <si>
    <t>Аналитичка хемија</t>
  </si>
  <si>
    <t xml:space="preserve">Сунчица Јосифоска и Станка Ѓорѓиевска </t>
  </si>
  <si>
    <t>Сметководство</t>
  </si>
  <si>
    <t xml:space="preserve">Нада Јованова </t>
  </si>
  <si>
    <t>Деловно работење</t>
  </si>
  <si>
    <t>Марија Дренковска Стојановска</t>
  </si>
  <si>
    <t>Земјоделска техника</t>
  </si>
  <si>
    <t>Проф.д-р Драги Таневски</t>
  </si>
  <si>
    <t>Аналогна електроника</t>
  </si>
  <si>
    <t xml:space="preserve">Наташа Божиновска </t>
  </si>
  <si>
    <t xml:space="preserve">Основи на нега </t>
  </si>
  <si>
    <t>Данка Гиговска,Зденка Ристеска</t>
  </si>
  <si>
    <t xml:space="preserve">Основи на бизнисот </t>
  </si>
  <si>
    <t>м-р Славица Ковачевска Велкова,Зоран Златковски и Димитар Ефтимоски</t>
  </si>
  <si>
    <t>Снежана Велкова,Соња Јовановска</t>
  </si>
  <si>
    <t>Логистика</t>
  </si>
  <si>
    <t>Иво Дуковски</t>
  </si>
  <si>
    <t xml:space="preserve">Основи на мерењата и електрични кола </t>
  </si>
  <si>
    <t xml:space="preserve">Тони Ѓеоргиевски,Тони Панов ,Јани Сервин </t>
  </si>
  <si>
    <t xml:space="preserve">Технологија на ракување и складирање на товарот </t>
  </si>
  <si>
    <t>Г.Кожуваровска</t>
  </si>
  <si>
    <t>Електротехника-Електротехничар за комјутерска техника</t>
  </si>
  <si>
    <t>Н.Божиновска</t>
  </si>
  <si>
    <t xml:space="preserve">Електроника </t>
  </si>
  <si>
    <t>Основи на нега -Алб-</t>
  </si>
  <si>
    <t>Д.Гигоска,З.Ристевска</t>
  </si>
  <si>
    <t>Физика</t>
  </si>
  <si>
    <t>Н.Андоновска,М.Ристова, М.Јоноска</t>
  </si>
  <si>
    <t>Машинство</t>
  </si>
  <si>
    <t>Дончо Петков , Ванчо Арсов</t>
  </si>
  <si>
    <t>Општа геологија</t>
  </si>
  <si>
    <t>Дончо Алексов</t>
  </si>
  <si>
    <t>Рударство со откопни методи</t>
  </si>
  <si>
    <t>Миле Нацев</t>
  </si>
  <si>
    <t>Геодезија и геодетски подлоги</t>
  </si>
  <si>
    <t>Миле Варошлиески</t>
  </si>
  <si>
    <t>Нацртна геометрија</t>
  </si>
  <si>
    <t>Весна Трповска</t>
  </si>
  <si>
    <t>Канцелариско работење</t>
  </si>
  <si>
    <t>Македон Славковски</t>
  </si>
  <si>
    <t>Секретарско работење</t>
  </si>
  <si>
    <t>Трговија и трговско работење</t>
  </si>
  <si>
    <t>Емануела Есмерова</t>
  </si>
  <si>
    <t>Станка Георгиевска, Сунчица Јосифовска</t>
  </si>
  <si>
    <t>Масажа</t>
  </si>
  <si>
    <t>Ериета Николиќ-Димитрова</t>
  </si>
  <si>
    <t>Ботаника со систематика</t>
  </si>
  <si>
    <t>Билјана Бауер Петровска</t>
  </si>
  <si>
    <t>Фармакологија</t>
  </si>
  <si>
    <t>Ромел Велев</t>
  </si>
  <si>
    <t>Анатомија на глава и око</t>
  </si>
  <si>
    <t>Кристена Славе Петровска</t>
  </si>
  <si>
    <t>Дерматологија</t>
  </si>
  <si>
    <t>Снежана Стојковска</t>
  </si>
  <si>
    <t>Оптика</t>
  </si>
  <si>
    <t>Стојан Манолев, марија Танева, Ана Вељановска</t>
  </si>
  <si>
    <t>Аеродинамика и механика на летање</t>
  </si>
  <si>
    <t>Билјана Пецакова-Канатларовска</t>
  </si>
  <si>
    <t>Воздухопловни инструменти</t>
  </si>
  <si>
    <t>Владо П. Тасевски</t>
  </si>
  <si>
    <t>Хидропневматска техника</t>
  </si>
  <si>
    <t>Петар Јанев</t>
  </si>
  <si>
    <t>Технологија на железнички транспорт</t>
  </si>
  <si>
    <t>Гордан Стоиќ, Кире Димановски</t>
  </si>
  <si>
    <t>Технологија на поштенски транспорт</t>
  </si>
  <si>
    <t>Весна Живаљевиќ</t>
  </si>
  <si>
    <t>Технологија на ракување и складирање на товарот</t>
  </si>
  <si>
    <t>Гордана Кожуваровска</t>
  </si>
  <si>
    <t>Основи на теорија и методика на спортот</t>
  </si>
  <si>
    <t>Бранко Крстевски,Серјожа Гонтарев Љупчо Станковски</t>
  </si>
  <si>
    <t>Агенциско работење</t>
  </si>
  <si>
    <t>Емилија Тодоровиќ</t>
  </si>
  <si>
    <t>Хотелско работење</t>
  </si>
  <si>
    <t>Велика Бизоева, Бранко Бизоев</t>
  </si>
  <si>
    <t>Прехранбена технологија</t>
  </si>
  <si>
    <t>Татјана Митевска Билјана Јанкуловска</t>
  </si>
  <si>
    <t>Производна техника</t>
  </si>
  <si>
    <t>Елизабета Трајковска</t>
  </si>
  <si>
    <t>Руди и метали</t>
  </si>
  <si>
    <t>Јован Мицковски, Снежана Коевска-Максимовска</t>
  </si>
  <si>
    <t>Суровини</t>
  </si>
  <si>
    <t>Снежана Коевска-Максимовска</t>
  </si>
  <si>
    <t>Технологија</t>
  </si>
  <si>
    <t>Дендрологија</t>
  </si>
  <si>
    <t>Јасмина Аврамовска</t>
  </si>
  <si>
    <t>Екоклиматологија</t>
  </si>
  <si>
    <t>Ангелко Ангелески</t>
  </si>
  <si>
    <t>Машини и алати за мебел и ентериер</t>
  </si>
  <si>
    <t>Марија Симоновска, Вера Митриќеска</t>
  </si>
  <si>
    <t>Педологија со петрографија</t>
  </si>
  <si>
    <t>Вера Митриќеска, Елизабета Ангелеска</t>
  </si>
  <si>
    <t>Слободно цртање</t>
  </si>
  <si>
    <t>Лидија Грујиќ Петковска</t>
  </si>
  <si>
    <t>Трета година</t>
  </si>
  <si>
    <t>трета</t>
  </si>
  <si>
    <t>Статистика</t>
  </si>
  <si>
    <t>Сузана Станковска и д-р Евица Делова Јолевска</t>
  </si>
  <si>
    <t>Автоматско управување и програмирање          (редовен и изборен)</t>
  </si>
  <si>
    <t>Драган Стојановиќ</t>
  </si>
  <si>
    <t>Нестороска Виолета</t>
  </si>
  <si>
    <t>Биохемија</t>
  </si>
  <si>
    <t>Натали Трајковска</t>
  </si>
  <si>
    <t>Албански јазик и литература</t>
  </si>
  <si>
    <t>Ресул Бектеши и Џезми Рустеми</t>
  </si>
  <si>
    <t>Бизнис</t>
  </si>
  <si>
    <t xml:space="preserve">м-р Славица Ковачевска Велкова,Зоран Златковски </t>
  </si>
  <si>
    <t xml:space="preserve">Драги Таневски </t>
  </si>
  <si>
    <t xml:space="preserve">Интерна и педијатрија </t>
  </si>
  <si>
    <t>Лилјана Симоновска</t>
  </si>
  <si>
    <t>Македонски јазик и литература за учебници од другите заедници</t>
  </si>
  <si>
    <t>Снежана Велкова, Соња Јовановска</t>
  </si>
  <si>
    <t>Комбиниран транспорт (редовен и изборен) за 3-та мк</t>
  </si>
  <si>
    <t>М-р Гордан Стојиќ и Кире Диманоски</t>
  </si>
  <si>
    <t>Геодезија со рударски мерења</t>
  </si>
  <si>
    <t>Петрографија</t>
  </si>
  <si>
    <t>Блажо Гаврилов</t>
  </si>
  <si>
    <t>Рударски машини со транспорт и извоз  (редовен и изборен)</t>
  </si>
  <si>
    <t>Рударство со откопни методи (редовен и изборен)</t>
  </si>
  <si>
    <t>Геодетски мерења</t>
  </si>
  <si>
    <t>Марија Ковачевска</t>
  </si>
  <si>
    <t>Сообраќајници (редовен и изборен)</t>
  </si>
  <si>
    <t xml:space="preserve">Жанета Димитриевска, Соња Стефановска, Емилија Димитрова, </t>
  </si>
  <si>
    <t>Канцелариско работење (редовен и изборен)</t>
  </si>
  <si>
    <t>Математика за економисти -изборен за 3 и 4</t>
  </si>
  <si>
    <t>Анета Гацовска, Јованка Тренчева Смилески, Надица Ивановска</t>
  </si>
  <si>
    <t>Основи на јавно право (редовен и изборен)</t>
  </si>
  <si>
    <t>Пазарно познавање на стоки</t>
  </si>
  <si>
    <t>Снежана Коевска-Максимовска, Војче Каленџиески</t>
  </si>
  <si>
    <t>Рехабилитација (редовен и изборен)</t>
  </si>
  <si>
    <t>Маја Манолева</t>
  </si>
  <si>
    <t>Физикална терапија (редовен и  изборен)</t>
  </si>
  <si>
    <t>Сточарско производство (редовен и  изборен)</t>
  </si>
  <si>
    <t>Трајче Манев</t>
  </si>
  <si>
    <t>Козметологија (редовен и изборен)</t>
  </si>
  <si>
    <t>Сања Атанасовски</t>
  </si>
  <si>
    <t>Оптички инструменти</t>
  </si>
  <si>
    <t>Каролина Дамјановска</t>
  </si>
  <si>
    <t>Применета козметика (редовен и изборен)</t>
  </si>
  <si>
    <t>Лидија Андоновска</t>
  </si>
  <si>
    <t>Воздухопловни конструкции (редовен и изборен)</t>
  </si>
  <si>
    <t>Владимир Андоновиќ</t>
  </si>
  <si>
    <t>Електроника (редовен и изборен)</t>
  </si>
  <si>
    <t>Наташа Божиновска</t>
  </si>
  <si>
    <t>Енергетска техника</t>
  </si>
  <si>
    <t>Сузана Масларова, Драган Стојановиќ</t>
  </si>
  <si>
    <t>Автобази и автостаници (редовен и изборен)</t>
  </si>
  <si>
    <t>Борче Манојловски</t>
  </si>
  <si>
    <t>Безбедност и регулирање во патниот сообраќај (редовен и  изборен)</t>
  </si>
  <si>
    <t>Организација на патниот сообраќај (редовен и изборен)</t>
  </si>
  <si>
    <t>Љубе Постолов</t>
  </si>
  <si>
    <t>Азра Тутиќ</t>
  </si>
  <si>
    <t>Технологија на патен транспорт</t>
  </si>
  <si>
    <t>Цветанка Ристиќ, Миодраг Ристиќ</t>
  </si>
  <si>
    <t>Агенциско работење (редовен и изборен)</t>
  </si>
  <si>
    <t>Зоран Николовски</t>
  </si>
  <si>
    <t>Маркетинг</t>
  </si>
  <si>
    <t>Шуна Спирова</t>
  </si>
  <si>
    <t>Хотелско работење (редовен и изборен)</t>
  </si>
  <si>
    <t>Велика Бизоева</t>
  </si>
  <si>
    <t>Станка Георгиевска, Сунчица Јосифовска,Зоран Кавраковски, Весна Рафајловска</t>
  </si>
  <si>
    <t>Аналитичка хемија - изборна 3 и 4 година</t>
  </si>
  <si>
    <t>Војче Каленџиевски</t>
  </si>
  <si>
    <t>Процесна контрола</t>
  </si>
  <si>
    <t>Технологија (редовен и изборен)</t>
  </si>
  <si>
    <t>Рајна Богеска</t>
  </si>
  <si>
    <t xml:space="preserve">Физичка хемија </t>
  </si>
  <si>
    <t>Бојан Шоптрајанов</t>
  </si>
  <si>
    <t>Ловство</t>
  </si>
  <si>
    <t>Катерина Пренкова</t>
  </si>
  <si>
    <t>Олгица Маневска, Марија Симоновска,Вера Митриќеска</t>
  </si>
  <si>
    <t>Проектирање на мебел (редовен и изборен)</t>
  </si>
  <si>
    <t>Снежана Трајковска</t>
  </si>
  <si>
    <t>Расадничарство</t>
  </si>
  <si>
    <t>Станка Керова</t>
  </si>
  <si>
    <t>Финална обработка на дрвото (редовен и изборен)</t>
  </si>
  <si>
    <t>Елена Андонова Трајче Андоновски</t>
  </si>
  <si>
    <t>Трета/Четврта година</t>
  </si>
  <si>
    <t>Бизнис                                        ( изборен за 3-та и 4-та год)</t>
  </si>
  <si>
    <t>Четврта година</t>
  </si>
  <si>
    <t>четврта</t>
  </si>
  <si>
    <t xml:space="preserve">Бизнис и претприемништво </t>
  </si>
  <si>
    <t>Таки Фити и др.</t>
  </si>
  <si>
    <t xml:space="preserve">Менаџмент </t>
  </si>
  <si>
    <t>Бобек Шуклев и Маја Шуклева</t>
  </si>
  <si>
    <t>Организација</t>
  </si>
  <si>
    <t>Кирил Постолов и Љубомир Дракулевски</t>
  </si>
  <si>
    <t xml:space="preserve">Машини и опрема </t>
  </si>
  <si>
    <t>М-р Сузана Масларова</t>
  </si>
  <si>
    <t>Автоматско управување и програмирање         (редовен и изборен)</t>
  </si>
  <si>
    <t>Петар Бошковски</t>
  </si>
  <si>
    <t>Економија                     (редовен и изборен)</t>
  </si>
  <si>
    <t xml:space="preserve">Лила Дамеска </t>
  </si>
  <si>
    <t>Милица Петрушевска,Сузана Цветковиќ</t>
  </si>
  <si>
    <t>Програмирање             (редовен  и изборен)</t>
  </si>
  <si>
    <t>Јулијана Петреска</t>
  </si>
  <si>
    <t>Технологија на обработка (редовен и изборен)</t>
  </si>
  <si>
    <t>Граѓанско образование</t>
  </si>
  <si>
    <t>Гордана Трајкова Костовска</t>
  </si>
  <si>
    <t>Одржување и монтажа</t>
  </si>
  <si>
    <t>Тодор Давчев</t>
  </si>
  <si>
    <t>Комбиниран транспорт</t>
  </si>
  <si>
    <t>А.Карачанов,Т.Шопов,  Г.Стоијиќ,К.Диманоски</t>
  </si>
  <si>
    <t>Н.Целакоски,В.Бакева,  Б.Миладиновиќ,Ј.Стефановски</t>
  </si>
  <si>
    <t>Н.Андоновска,М.Ристова, М.Јоноска,З.митервска,О.Зајков,Д.Гершановски</t>
  </si>
  <si>
    <t xml:space="preserve">Граѓанско образование - Алб </t>
  </si>
  <si>
    <t>Г.Т.Костовска</t>
  </si>
  <si>
    <t>Бизнис и претприемништво - Алб-</t>
  </si>
  <si>
    <t>Т.Фити, В.Х. Марковска</t>
  </si>
  <si>
    <t>Трајко Трајчевски, Јордан Трајчевски</t>
  </si>
  <si>
    <t>Физичка металургија</t>
  </si>
  <si>
    <t>Јован Мицковски</t>
  </si>
  <si>
    <t>Соња Стефановска, Жанета Димитриевска Емилија Димитрова</t>
  </si>
  <si>
    <t>Бизнис – изборен</t>
  </si>
  <si>
    <t>Славица Ковачевска -Велкова, Зоран Златевски</t>
  </si>
  <si>
    <t>Основи на приватно право (редовен и изборен)</t>
  </si>
  <si>
    <t>Ленче Кузманова и Марија Кузманова</t>
  </si>
  <si>
    <t>Снежана Коевска Максимовска и Војче Каленџиевски</t>
  </si>
  <si>
    <t>Сметководство -изборениза 3 иза 4 гиима водвете графи</t>
  </si>
  <si>
    <t>Виолета Несторовска</t>
  </si>
  <si>
    <t>Програмирање (редовен и изборен)</t>
  </si>
  <si>
    <t>Броматологија и токсикологија</t>
  </si>
  <si>
    <t>Јулијана Сековска</t>
  </si>
  <si>
    <t>Автоматско управување</t>
  </si>
  <si>
    <t>Машини и опрема</t>
  </si>
  <si>
    <t>Сузана Масларова</t>
  </si>
  <si>
    <t>Хидропневматска техника (редовен  и изборен)</t>
  </si>
  <si>
    <t>Славе Димовски</t>
  </si>
  <si>
    <t>Бранко Бизоев</t>
  </si>
  <si>
    <t>Анализа на храна</t>
  </si>
  <si>
    <t>Слаѓана Јаневска</t>
  </si>
  <si>
    <t>Производна техника (редовен и изборен)</t>
  </si>
  <si>
    <t>Физичка хемија (редовен и изборен)</t>
  </si>
  <si>
    <t>Филимена Карафиљковска, Виолета Солакова</t>
  </si>
  <si>
    <t>Хемиско-технолошко испитување на материјалите</t>
  </si>
  <si>
    <t>Благица Цекова</t>
  </si>
  <si>
    <t>Заштита на шумите и растенијата</t>
  </si>
  <si>
    <t>Проектирање со аранжирање зелени површини (редовен и изборен)</t>
  </si>
  <si>
    <t>ЦЕНОВНИК ЗА ОШТЕШТЕНИ УЧЕБНИЦИ - ОСНОВНО ОБРАЗОВАНИЕ</t>
  </si>
  <si>
    <t>МАК</t>
  </si>
  <si>
    <t>АЛБ</t>
  </si>
  <si>
    <t xml:space="preserve">ТУР </t>
  </si>
  <si>
    <t>СРП</t>
  </si>
  <si>
    <t>ТУР</t>
  </si>
  <si>
    <t xml:space="preserve"> </t>
  </si>
  <si>
    <t>БОС</t>
  </si>
  <si>
    <t>Одд.</t>
  </si>
  <si>
    <t xml:space="preserve">Предмет </t>
  </si>
  <si>
    <t>Наставен јазик</t>
  </si>
  <si>
    <t>Р/И</t>
  </si>
  <si>
    <t>Решение за одобрување и Дата</t>
  </si>
  <si>
    <t>ИК/            Печатница</t>
  </si>
  <si>
    <t>2010 / 2011 година</t>
  </si>
  <si>
    <t>2011 / 2012 година</t>
  </si>
  <si>
    <t>2012 / 2013 година</t>
  </si>
  <si>
    <t xml:space="preserve">2013/2014 година </t>
  </si>
  <si>
    <t xml:space="preserve">2014/2015 година </t>
  </si>
  <si>
    <t xml:space="preserve">2015/2016 година </t>
  </si>
  <si>
    <t>M</t>
  </si>
  <si>
    <t>A</t>
  </si>
  <si>
    <t>T</t>
  </si>
  <si>
    <t>С</t>
  </si>
  <si>
    <r>
      <rPr>
        <b/>
        <sz val="10"/>
        <rFont val="Calibri"/>
        <charset val="134"/>
        <scheme val="minor"/>
      </rPr>
      <t xml:space="preserve">2014/2015 година   </t>
    </r>
    <r>
      <rPr>
        <b/>
        <sz val="10"/>
        <color indexed="10"/>
        <rFont val="Calibri"/>
        <charset val="134"/>
      </rPr>
      <t>намалена за 10%</t>
    </r>
  </si>
  <si>
    <t xml:space="preserve">2016/2017 година </t>
  </si>
  <si>
    <r>
      <rPr>
        <b/>
        <sz val="10"/>
        <rFont val="Calibri"/>
        <charset val="134"/>
        <scheme val="minor"/>
      </rPr>
      <t xml:space="preserve">2016/2017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</si>
  <si>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2017/2018 година </t>
  </si>
  <si>
    <r>
      <rPr>
        <b/>
        <sz val="10"/>
        <rFont val="Calibri"/>
        <charset val="134"/>
        <scheme val="minor"/>
      </rPr>
      <t xml:space="preserve">2017/2018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</si>
  <si>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2018/19 година </t>
  </si>
  <si>
    <r>
      <rPr>
        <b/>
        <sz val="10"/>
        <rFont val="Calibri"/>
        <charset val="134"/>
        <scheme val="minor"/>
      </rPr>
      <t xml:space="preserve">2018/19 година  </t>
    </r>
    <r>
      <rPr>
        <b/>
        <sz val="10"/>
        <color rgb="FFFF0000"/>
        <rFont val="Calibri"/>
        <charset val="134"/>
      </rPr>
      <t>намалена за 10%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</si>
  <si>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 xml:space="preserve">цени без ДДВ 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</si>
  <si>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</si>
  <si>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 (-30%) форм</t>
    </r>
  </si>
  <si>
    <t xml:space="preserve">2019/20 година </t>
  </si>
  <si>
    <t xml:space="preserve">2020/21 година </t>
  </si>
  <si>
    <t>2021/22 година цена со ДДВ</t>
  </si>
  <si>
    <t>2022/23 година цена со ДДВ</t>
  </si>
  <si>
    <t>2023/24 година цена со ДДВ</t>
  </si>
  <si>
    <t>4-ТО ОДДЕЛЕНИЕ ДЕВЕТГОДИШНО ОБРАЗОВАНИЕ</t>
  </si>
  <si>
    <t>Мак.</t>
  </si>
  <si>
    <t>Алб.</t>
  </si>
  <si>
    <t>Тур.</t>
  </si>
  <si>
    <t>Срп.</t>
  </si>
  <si>
    <t>IV/9</t>
  </si>
  <si>
    <t xml:space="preserve">Македонски јазик </t>
  </si>
  <si>
    <t>Јасмина Делчева-Диздаревиќ</t>
  </si>
  <si>
    <t>Албански јазик</t>
  </si>
  <si>
    <t>Вехби Кадриу</t>
  </si>
  <si>
    <t>Турски jазик</t>
  </si>
  <si>
    <t>Осман Емин</t>
  </si>
  <si>
    <t>Српски jазик</t>
  </si>
  <si>
    <t>Дарија Ковачевић Божиновска, Биљана Спасовска</t>
  </si>
  <si>
    <t>Босански јазик</t>
  </si>
  <si>
    <t>Изета Бабачиќ</t>
  </si>
  <si>
    <t>Математика</t>
  </si>
  <si>
    <t>Татјана Атанасова -Пачемска, Добри Јовевски, Валдета Алију, Виолета Поповска</t>
  </si>
  <si>
    <t>Природни науки</t>
  </si>
  <si>
    <t>Нела Слезенкова Никовска</t>
  </si>
  <si>
    <t>Историја и Општество</t>
  </si>
  <si>
    <t>Анита Ангеловска, Гликерија Илиоска</t>
  </si>
  <si>
    <t>Јазик и култура на Власите</t>
  </si>
  <si>
    <t>И</t>
  </si>
  <si>
    <t>Јазик и култура на власите</t>
  </si>
  <si>
    <t>Зоица Митрева, Верица Костова, Јана Михаилова</t>
  </si>
  <si>
    <t>22-4034/1          29.06.2010</t>
  </si>
  <si>
    <t>МОН</t>
  </si>
  <si>
    <t>-</t>
  </si>
  <si>
    <t xml:space="preserve">Јазик и култура на Ромите </t>
  </si>
  <si>
    <t xml:space="preserve">Јазик и култура на ромите </t>
  </si>
  <si>
    <t xml:space="preserve">Трајко Петровски,                   Миранда Рамова                       </t>
  </si>
  <si>
    <t>22-4627/1          16.08.2010</t>
  </si>
  <si>
    <t xml:space="preserve">Јазик и култура на Бошњаците </t>
  </si>
  <si>
    <t>Јазик и култура на бошњаците</t>
  </si>
  <si>
    <t>Изета Бабичиќ, Реџеп Шкријељ</t>
  </si>
  <si>
    <t>5-ТО ОДДЕЛЕНИЕ ДЕВЕТГОДИШНО ОБРАЗОВАНИЕ</t>
  </si>
  <si>
    <t>мак</t>
  </si>
  <si>
    <t>алб</t>
  </si>
  <si>
    <t>тур</t>
  </si>
  <si>
    <t>срп</t>
  </si>
  <si>
    <t>V/9</t>
  </si>
  <si>
    <t>Македонски јазик</t>
  </si>
  <si>
    <t>Марија Богатиновска, Марина Станиславова</t>
  </si>
  <si>
    <t>Турски јазик</t>
  </si>
  <si>
    <t>Српски јазик</t>
  </si>
  <si>
    <t>во постапка</t>
  </si>
  <si>
    <t>Ицко Ѓоргоски, Методија Најдовски, Билјана Гичевски</t>
  </si>
  <si>
    <t xml:space="preserve">Јазик и култура на Власите </t>
  </si>
  <si>
    <t xml:space="preserve">Зоица Митрева, Верица Костова, Јана Михаилова
</t>
  </si>
  <si>
    <t>6-ТО ОДДЕЛЕНИЕ ДЕВЕТГОДИШНО ОБРАЗОВАНИЕ</t>
  </si>
  <si>
    <t>VI/9</t>
  </si>
  <si>
    <t>Адриана Ѓоргиев, Евгенија Дика Талеска</t>
  </si>
  <si>
    <t>Аслан Хамити</t>
  </si>
  <si>
    <t>Крутан Расими, Валентина Гоговска, Снежана Ристовска</t>
  </si>
  <si>
    <t>Ицко Ѓоргоски, Методија Најдоски, Боце Митревски</t>
  </si>
  <si>
    <t>Историја и општество</t>
  </si>
  <si>
    <t>22-1221/1   07.07.2011</t>
  </si>
  <si>
    <t>Јазик и култура на Бошњаците</t>
  </si>
  <si>
    <t>Адем Реџиќ,                            Ѓулсума Дациќ Реџиќ</t>
  </si>
  <si>
    <t>22-992/1   13.06.2011</t>
  </si>
  <si>
    <t xml:space="preserve">ISBN 978-608-226-276-5 </t>
  </si>
  <si>
    <t>7-ТО ОДДЕЛЕНИЕ ДЕВЕТГОДИШНО ОБРАЗОВАНИЕ</t>
  </si>
  <si>
    <t>00080006RMJ01</t>
  </si>
  <si>
    <t>VII/9</t>
  </si>
  <si>
    <t>Р</t>
  </si>
  <si>
    <t>Снежана Велкова;                     Соња Јовановска;</t>
  </si>
  <si>
    <t>10-1590/1 19.06.2009</t>
  </si>
  <si>
    <t>р</t>
  </si>
  <si>
    <t>Добривоје Стошиќ, Биљана Георгиевска</t>
  </si>
  <si>
    <t>00080006RMJ03</t>
  </si>
  <si>
    <t>Сузана Цветковиќ;                      Билјана Димковска;</t>
  </si>
  <si>
    <t>10-1592/1      19.06.2009</t>
  </si>
  <si>
    <t>00080006RAJ02</t>
  </si>
  <si>
    <t>Зихни Османи;                            Бојку Фејзи;</t>
  </si>
  <si>
    <t>10-1617/1 19.06.2009</t>
  </si>
  <si>
    <t>1066.80</t>
  </si>
  <si>
    <t>Италијански јазик (втор странски јазик)</t>
  </si>
  <si>
    <t>RAGAZZI IN RETE A1</t>
  </si>
  <si>
    <t>Marco Mezzadri, Paolo E.Balboni</t>
  </si>
  <si>
    <t>00080006RMA01</t>
  </si>
  <si>
    <t>Sue Pemberton, Patrick Kivlin and Paul Winters</t>
  </si>
  <si>
    <t>10-2337/1             03.11.2008</t>
  </si>
  <si>
    <t>ИК „ Алби“</t>
  </si>
  <si>
    <t xml:space="preserve">ne </t>
  </si>
  <si>
    <t>00080006RBI01</t>
  </si>
  <si>
    <t>Биологија</t>
  </si>
  <si>
    <t>Mary Jones,Diane Fellowes-Freeman and David Sang</t>
  </si>
  <si>
    <t>10-2346/1                            03.11.2008</t>
  </si>
  <si>
    <t>ne</t>
  </si>
  <si>
    <t>00080006RIS02</t>
  </si>
  <si>
    <t>Историја</t>
  </si>
  <si>
    <t>Проф. Милан Бошковски;          Проф. Неби Дервиши;                      Проф. Јордан Илиоски</t>
  </si>
  <si>
    <t>10-1760/1     18.08.2005</t>
  </si>
  <si>
    <t>ИК „ Просветно Дело“ Скопје</t>
  </si>
  <si>
    <t>д-р Ненад Нанески,           проф. Бехар Мехмети</t>
  </si>
  <si>
    <t>00080006RIN02</t>
  </si>
  <si>
    <t>Информатика</t>
  </si>
  <si>
    <t>Андријана Томовска</t>
  </si>
  <si>
    <t>10-1608/1              19.06.2009</t>
  </si>
  <si>
    <t>00080006RLI01</t>
  </si>
  <si>
    <t>Ликовно образование</t>
  </si>
  <si>
    <t>Данчо Ордев</t>
  </si>
  <si>
    <t>10-2340/1                 03.11.2008</t>
  </si>
  <si>
    <t>00080006RLI02</t>
  </si>
  <si>
    <t>Ана Цветкоска Панова;                М-р Ангелина Дамјаноска Наумоска</t>
  </si>
  <si>
    <t>10-2339/1                 03.11.2008</t>
  </si>
  <si>
    <t>00080006RFO01</t>
  </si>
  <si>
    <t>Физичко и здравствено образование</t>
  </si>
  <si>
    <t>Златко Павловски</t>
  </si>
  <si>
    <t>10-2338/1         03.11.2008</t>
  </si>
  <si>
    <t xml:space="preserve">ИК„Просветно Дело“               </t>
  </si>
  <si>
    <t>ТУРСКИ ЈАЗИК</t>
  </si>
  <si>
    <t xml:space="preserve">Јазик и култура на Власите  </t>
  </si>
  <si>
    <t>Изета Бабичиќ-Даздаревиќ, Ќама Амет-Кујовиќ, Јусуф Чоловиќ</t>
  </si>
  <si>
    <t>Етика</t>
  </si>
  <si>
    <t>Кирил Темков</t>
  </si>
  <si>
    <t>8-МО ОДДЕЛЕНИЕ ДЕВЕТГОДИШНО ОБРАЗОВАНИЕ</t>
  </si>
  <si>
    <t>00080007RMJ01</t>
  </si>
  <si>
    <t>VIII/9</t>
  </si>
  <si>
    <t>мак.ј</t>
  </si>
  <si>
    <t>10-1634/1               19.06.2009</t>
  </si>
  <si>
    <t>00080007RMJ02</t>
  </si>
  <si>
    <t>Д-р Стојка Бојковска;                  М-р Димитар Пандев;              Гордана Алексова;                               Д-р Косара Гочкова;</t>
  </si>
  <si>
    <t>10-1634/2             19.06.2009</t>
  </si>
  <si>
    <t>00080007RMJ03</t>
  </si>
  <si>
    <t>Томе Богдановски</t>
  </si>
  <si>
    <t>10-1632/1                   19.06.2009</t>
  </si>
  <si>
    <t>00080007RAJ01</t>
  </si>
  <si>
    <t>алб.ј</t>
  </si>
  <si>
    <t>Рита Петро;                             Наташа Пепивани;                                    Аделина Черпија;</t>
  </si>
  <si>
    <t xml:space="preserve">10-1619/1 19.06.2009
</t>
  </si>
  <si>
    <t>00080007RAJ02</t>
  </si>
  <si>
    <t>10-1618/1           19.06.2009</t>
  </si>
  <si>
    <t>Јазик и култура на Бошњаците (изборен)</t>
  </si>
  <si>
    <t>Турски Јазик</t>
  </si>
  <si>
    <t xml:space="preserve">Српски јазик
</t>
  </si>
  <si>
    <t xml:space="preserve">Добривоје Стошиќ, Снежана Велкова, Соња Лажетиќ Јовановска
</t>
  </si>
  <si>
    <t>10-2388/1                 13.09.2002</t>
  </si>
  <si>
    <t>Лонгман</t>
  </si>
  <si>
    <t xml:space="preserve">PROGETTO ITALIANO JUNIOR 2 </t>
  </si>
  <si>
    <t xml:space="preserve"> T.Marin, A.Albano</t>
  </si>
  <si>
    <t>00080007RMA01</t>
  </si>
  <si>
    <t>мак.ј; алб.ј; тур.ј; срп.ј;</t>
  </si>
  <si>
    <t>10-1621/1 19.06.2009</t>
  </si>
  <si>
    <t>00080007RBI01</t>
  </si>
  <si>
    <t>10-1624/1  19.06.2009</t>
  </si>
  <si>
    <t>00080007RFI01</t>
  </si>
  <si>
    <t>10-1626/1 19.06.2009</t>
  </si>
  <si>
    <t>Хемија</t>
  </si>
  <si>
    <t>Darren Forbes,Richard Fosbery,Ann Fullick,Viv Newman,Roger Norris and Lawrie Ryan</t>
  </si>
  <si>
    <t>00080007RGE01</t>
  </si>
  <si>
    <t>Географија</t>
  </si>
  <si>
    <t>Коле Павлов, Ѓорѓи Павловски</t>
  </si>
  <si>
    <t>00080007RIS01</t>
  </si>
  <si>
    <t>Д-р Виолета Ачкоска,                           Д-р Ванчо Ѓеоргиев,                                Д-р Фејзула Шабани,                           Д-р Далибор Јовановски,</t>
  </si>
  <si>
    <t>10-1761/1 18.08.2005</t>
  </si>
  <si>
    <t>ИК„ Табернакул“ Скопје</t>
  </si>
  <si>
    <t>00080007RIS02</t>
  </si>
  <si>
    <t>Акад.Блаже Ристовски;                  Д-р Шукри Рахими,                                 Д-р Симо Младеновски,                               Д-р Тодор Чепреганов;                      Д-р Стојан Киселиновски;</t>
  </si>
  <si>
    <t>10-1764/1              19.08.2005</t>
  </si>
  <si>
    <t>ИК„ Алби“ Скопје</t>
  </si>
  <si>
    <t>00080007RGR01</t>
  </si>
  <si>
    <t>Грѓанско образование</t>
  </si>
  <si>
    <t>Билјана Шотаровска, Татјана Ѓорѓиевска</t>
  </si>
  <si>
    <t>10-1602/1 19.06.2009</t>
  </si>
  <si>
    <t>00080007RLI01</t>
  </si>
  <si>
    <t xml:space="preserve">10-1611/1 19.06.2009
</t>
  </si>
  <si>
    <t>Музичко образование</t>
  </si>
  <si>
    <t>Фроска Сапунџиева,Веселинка Маџарова,Фљурим Зуљфија</t>
  </si>
  <si>
    <t>Марјан Карапанџевски Лидија Белческа</t>
  </si>
  <si>
    <t>9-ТО ОДДЕЛЕНИЕ ДЕВЕТГОДИШНО ОБРАЗОВАНИЕ</t>
  </si>
  <si>
    <t>IX/9</t>
  </si>
  <si>
    <t>Македонски Јазик</t>
  </si>
  <si>
    <t>Снежана Велкова,                   Соња Јовановска</t>
  </si>
  <si>
    <t>Исмаил Каранфили и           Зихни Османи</t>
  </si>
  <si>
    <t xml:space="preserve">ESPRESO RAGAZZI 2 (A2)  - </t>
  </si>
  <si>
    <t>Euridice Orlandino, Maria Bali, Giovanna Rizzo</t>
  </si>
  <si>
    <t xml:space="preserve"> Д-р Ѓорги Павлповски,              Проф. Димка Ристовска,            Д-р Владо Велковски,                                          Проф.Аријан Аљидеми,                         Проф.Халид Сеиди</t>
  </si>
  <si>
    <t xml:space="preserve"> Блаже Ристовски,                 Шукри Рахими,                         Симо Младеновски,             Тодор Чепреганов,           Стојан Киселиновски</t>
  </si>
  <si>
    <t xml:space="preserve">Mary Jones,Diane Fellowes-Freeman and David Sang
</t>
  </si>
  <si>
    <t>Ликовно Образование</t>
  </si>
  <si>
    <t>Данчо Ордев, Александар Ордев</t>
  </si>
  <si>
    <t>Македонски</t>
  </si>
  <si>
    <t>Марјан Карапанџевски, Лидија Белческа – Карапенџевска</t>
  </si>
  <si>
    <t>Музичка уметност</t>
  </si>
  <si>
    <t>Вера Ангеловска,Марина Васиќ Стефановска,Славјанка Димова</t>
  </si>
  <si>
    <t xml:space="preserve">Roger Norris and Lawrie Ryan
</t>
  </si>
  <si>
    <t>Актан Аго и Осман Емин</t>
  </si>
  <si>
    <t>Иновации</t>
  </si>
  <si>
    <t>д-р Радмил Поленаковиќ, д-р Валентина Гечевска</t>
  </si>
  <si>
    <t>Татјана Георгиевска,Билјана Синадиновска Шотарова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</si>
</sst>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д_е_н_._-;\-* #,##0.00\ _д_е_н_._-;_-* &quot;-&quot;??\ _д_е_н_._-;_-@_-"/>
    <numFmt numFmtId="179" formatCode="m\/d\/yy;@"/>
  </numFmts>
  <fonts count="36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00B05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indexed="53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FF0000"/>
      <name val="Calibri"/>
      <charset val="134"/>
    </font>
    <font>
      <b/>
      <sz val="10"/>
      <color indexed="10"/>
      <name val="Calibri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920651875362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35" applyNumberFormat="0" applyAlignment="0" applyProtection="0">
      <alignment vertical="center"/>
    </xf>
    <xf numFmtId="0" fontId="24" fillId="23" borderId="36" applyNumberFormat="0" applyAlignment="0" applyProtection="0">
      <alignment vertical="center"/>
    </xf>
    <xf numFmtId="0" fontId="25" fillId="23" borderId="35" applyNumberFormat="0" applyAlignment="0" applyProtection="0">
      <alignment vertical="center"/>
    </xf>
    <xf numFmtId="0" fontId="26" fillId="24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0" fillId="0" borderId="0"/>
    <xf numFmtId="0" fontId="14" fillId="0" borderId="0"/>
  </cellStyleXfs>
  <cellXfs count="35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4" fillId="6" borderId="5" xfId="0" applyNumberFormat="1" applyFont="1" applyFill="1" applyBorder="1" applyAlignment="1" applyProtection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/>
    </xf>
    <xf numFmtId="0" fontId="4" fillId="7" borderId="6" xfId="0" applyNumberFormat="1" applyFont="1" applyFill="1" applyBorder="1" applyAlignment="1" applyProtection="1">
      <alignment horizontal="left" vertical="center" wrapText="1"/>
    </xf>
    <xf numFmtId="0" fontId="4" fillId="7" borderId="7" xfId="0" applyNumberFormat="1" applyFont="1" applyFill="1" applyBorder="1" applyAlignment="1" applyProtection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 wrapText="1"/>
    </xf>
    <xf numFmtId="0" fontId="4" fillId="7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vertical="center"/>
    </xf>
    <xf numFmtId="0" fontId="4" fillId="7" borderId="10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vertical="center" wrapText="1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4" fillId="8" borderId="12" xfId="0" applyNumberFormat="1" applyFont="1" applyFill="1" applyBorder="1" applyAlignment="1" applyProtection="1">
      <alignment horizontal="center" vertical="center"/>
    </xf>
    <xf numFmtId="0" fontId="4" fillId="8" borderId="6" xfId="0" applyNumberFormat="1" applyFont="1" applyFill="1" applyBorder="1" applyAlignment="1" applyProtection="1">
      <alignment horizontal="center" vertical="center"/>
    </xf>
    <xf numFmtId="0" fontId="4" fillId="8" borderId="6" xfId="0" applyNumberFormat="1" applyFont="1" applyFill="1" applyBorder="1" applyAlignment="1" applyProtection="1">
      <alignment horizontal="left" vertical="center"/>
    </xf>
    <xf numFmtId="0" fontId="4" fillId="8" borderId="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8" borderId="1" xfId="0" applyNumberFormat="1" applyFont="1" applyFill="1" applyBorder="1" applyAlignment="1" applyProtection="1">
      <alignment horizontal="center" vertical="center"/>
    </xf>
    <xf numFmtId="0" fontId="8" fillId="9" borderId="12" xfId="0" applyNumberFormat="1" applyFont="1" applyFill="1" applyBorder="1" applyAlignment="1" applyProtection="1">
      <alignment horizontal="center" vertical="center"/>
    </xf>
    <xf numFmtId="0" fontId="8" fillId="9" borderId="13" xfId="0" applyNumberFormat="1" applyFont="1" applyFill="1" applyBorder="1" applyAlignment="1" applyProtection="1">
      <alignment horizontal="left" vertical="center"/>
    </xf>
    <xf numFmtId="0" fontId="8" fillId="9" borderId="13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4" fillId="9" borderId="1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 applyProtection="1">
      <alignment horizontal="center" vertical="center"/>
    </xf>
    <xf numFmtId="0" fontId="4" fillId="5" borderId="13" xfId="0" applyNumberFormat="1" applyFont="1" applyFill="1" applyBorder="1" applyAlignment="1" applyProtection="1">
      <alignment horizontal="left" vertical="center"/>
    </xf>
    <xf numFmtId="0" fontId="4" fillId="5" borderId="13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9" borderId="12" xfId="0" applyNumberFormat="1" applyFont="1" applyFill="1" applyBorder="1" applyAlignment="1" applyProtection="1">
      <alignment horizontal="center" vertical="center"/>
    </xf>
    <xf numFmtId="0" fontId="4" fillId="9" borderId="13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7" borderId="1" xfId="0" applyNumberFormat="1" applyFont="1" applyFill="1" applyBorder="1" applyAlignment="1" applyProtection="1">
      <alignment horizontal="center" vertical="center" wrapText="1"/>
    </xf>
    <xf numFmtId="0" fontId="4" fillId="7" borderId="12" xfId="0" applyNumberFormat="1" applyFont="1" applyFill="1" applyBorder="1" applyAlignment="1" applyProtection="1">
      <alignment horizontal="center" vertical="center" wrapText="1"/>
    </xf>
    <xf numFmtId="2" fontId="2" fillId="5" borderId="16" xfId="0" applyNumberFormat="1" applyFont="1" applyFill="1" applyBorder="1" applyAlignment="1" applyProtection="1">
      <alignment horizontal="center" vertical="center" wrapText="1"/>
    </xf>
    <xf numFmtId="2" fontId="2" fillId="5" borderId="17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/>
    </xf>
    <xf numFmtId="2" fontId="4" fillId="5" borderId="19" xfId="0" applyNumberFormat="1" applyFont="1" applyFill="1" applyBorder="1" applyAlignment="1" applyProtection="1">
      <alignment horizontal="center" vertical="center"/>
    </xf>
    <xf numFmtId="2" fontId="4" fillId="5" borderId="2" xfId="0" applyNumberFormat="1" applyFont="1" applyFill="1" applyBorder="1" applyAlignment="1" applyProtection="1">
      <alignment horizontal="center" vertical="center"/>
    </xf>
    <xf numFmtId="2" fontId="2" fillId="5" borderId="20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8" borderId="7" xfId="0" applyNumberFormat="1" applyFont="1" applyFill="1" applyBorder="1" applyAlignment="1" applyProtection="1">
      <alignment horizontal="center" vertical="center"/>
    </xf>
    <xf numFmtId="2" fontId="2" fillId="5" borderId="7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8" fillId="9" borderId="8" xfId="0" applyNumberFormat="1" applyFont="1" applyFill="1" applyBorder="1" applyAlignment="1" applyProtection="1">
      <alignment horizontal="center" vertical="center"/>
    </xf>
    <xf numFmtId="0" fontId="8" fillId="9" borderId="1" xfId="0" applyNumberFormat="1" applyFont="1" applyFill="1" applyBorder="1" applyAlignment="1" applyProtection="1">
      <alignment horizontal="center" vertical="center"/>
    </xf>
    <xf numFmtId="2" fontId="8" fillId="5" borderId="1" xfId="0" applyNumberFormat="1" applyFont="1" applyFill="1" applyBorder="1" applyAlignment="1" applyProtection="1">
      <alignment horizontal="center" vertical="center" wrapText="1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4" fillId="9" borderId="1" xfId="0" applyNumberFormat="1" applyFont="1" applyFill="1" applyBorder="1" applyAlignment="1" applyProtection="1">
      <alignment horizontal="center" vertical="center"/>
    </xf>
    <xf numFmtId="0" fontId="2" fillId="9" borderId="15" xfId="0" applyNumberFormat="1" applyFont="1" applyFill="1" applyBorder="1" applyAlignment="1" applyProtection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2" fillId="5" borderId="15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15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5" borderId="21" xfId="0" applyNumberFormat="1" applyFont="1" applyFill="1" applyBorder="1" applyAlignment="1" applyProtection="1">
      <alignment horizontal="center" vertical="center" wrapText="1"/>
    </xf>
    <xf numFmtId="2" fontId="2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</xf>
    <xf numFmtId="2" fontId="8" fillId="5" borderId="12" xfId="0" applyNumberFormat="1" applyFont="1" applyFill="1" applyBorder="1" applyAlignment="1" applyProtection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 applyProtection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4" fontId="2" fillId="5" borderId="1" xfId="0" applyNumberFormat="1" applyFont="1" applyFill="1" applyBorder="1" applyAlignment="1" applyProtection="1">
      <alignment horizontal="center" vertical="center" wrapText="1"/>
    </xf>
    <xf numFmtId="4" fontId="1" fillId="0" borderId="15" xfId="0" applyNumberFormat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8" fillId="5" borderId="19" xfId="0" applyNumberFormat="1" applyFont="1" applyFill="1" applyBorder="1" applyAlignment="1" applyProtection="1">
      <alignment horizontal="center" vertical="center" wrapText="1"/>
    </xf>
    <xf numFmtId="4" fontId="2" fillId="5" borderId="19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10" fillId="12" borderId="0" xfId="0" applyFont="1" applyFill="1" applyAlignment="1">
      <alignment horizontal="center" vertical="center"/>
    </xf>
    <xf numFmtId="2" fontId="7" fillId="0" borderId="1" xfId="0" applyNumberFormat="1" applyFont="1" applyFill="1" applyBorder="1" applyAlignment="1">
      <alignment vertical="center" wrapText="1"/>
    </xf>
    <xf numFmtId="2" fontId="7" fillId="0" borderId="1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13" borderId="15" xfId="0" applyNumberFormat="1" applyFont="1" applyFill="1" applyBorder="1" applyAlignment="1">
      <alignment vertical="center"/>
    </xf>
    <xf numFmtId="2" fontId="1" fillId="13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1" fillId="5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10" fillId="5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 applyProtection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8" fillId="5" borderId="25" xfId="0" applyNumberFormat="1" applyFont="1" applyFill="1" applyBorder="1" applyAlignment="1">
      <alignment horizontal="center" vertical="center"/>
    </xf>
    <xf numFmtId="2" fontId="2" fillId="13" borderId="15" xfId="0" applyNumberFormat="1" applyFont="1" applyFill="1" applyBorder="1" applyAlignment="1" applyProtection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vertical="center" wrapText="1"/>
    </xf>
    <xf numFmtId="2" fontId="2" fillId="5" borderId="2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2" fontId="8" fillId="5" borderId="26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 applyProtection="1">
      <alignment vertical="center" wrapText="1"/>
    </xf>
    <xf numFmtId="2" fontId="2" fillId="13" borderId="15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 applyProtection="1">
      <alignment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4" fontId="2" fillId="13" borderId="1" xfId="0" applyNumberFormat="1" applyFont="1" applyFill="1" applyBorder="1" applyAlignment="1" applyProtection="1">
      <alignment horizontal="center" vertical="center" wrapText="1"/>
    </xf>
    <xf numFmtId="2" fontId="2" fillId="14" borderId="15" xfId="0" applyNumberFormat="1" applyFont="1" applyFill="1" applyBorder="1" applyAlignment="1" applyProtection="1">
      <alignment horizontal="center" vertical="center" wrapText="1"/>
    </xf>
    <xf numFmtId="2" fontId="2" fillId="14" borderId="15" xfId="0" applyNumberFormat="1" applyFont="1" applyFill="1" applyBorder="1" applyAlignment="1">
      <alignment horizontal="center" vertical="center"/>
    </xf>
    <xf numFmtId="2" fontId="2" fillId="15" borderId="15" xfId="0" applyNumberFormat="1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4" fontId="2" fillId="14" borderId="1" xfId="0" applyNumberFormat="1" applyFont="1" applyFill="1" applyBorder="1" applyAlignment="1" applyProtection="1">
      <alignment horizontal="center" vertical="center" wrapText="1"/>
    </xf>
    <xf numFmtId="4" fontId="2" fillId="15" borderId="1" xfId="0" applyNumberFormat="1" applyFont="1" applyFill="1" applyBorder="1" applyAlignment="1" applyProtection="1">
      <alignment horizontal="center" vertical="center" wrapText="1"/>
    </xf>
    <xf numFmtId="2" fontId="2" fillId="15" borderId="15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4" fontId="2" fillId="17" borderId="1" xfId="0" applyNumberFormat="1" applyFont="1" applyFill="1" applyBorder="1" applyAlignment="1" applyProtection="1">
      <alignment horizontal="center" vertical="center" wrapText="1"/>
    </xf>
    <xf numFmtId="4" fontId="2" fillId="16" borderId="1" xfId="0" applyNumberFormat="1" applyFont="1" applyFill="1" applyBorder="1" applyAlignment="1" applyProtection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2" fontId="2" fillId="17" borderId="15" xfId="0" applyNumberFormat="1" applyFont="1" applyFill="1" applyBorder="1" applyAlignment="1">
      <alignment horizontal="center" vertical="center"/>
    </xf>
    <xf numFmtId="0" fontId="2" fillId="17" borderId="23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horizontal="center" vertical="center"/>
    </xf>
    <xf numFmtId="4" fontId="2" fillId="17" borderId="12" xfId="0" applyNumberFormat="1" applyFont="1" applyFill="1" applyBorder="1" applyAlignment="1" applyProtection="1">
      <alignment horizontal="center" vertical="center" wrapText="1"/>
    </xf>
    <xf numFmtId="2" fontId="2" fillId="18" borderId="1" xfId="0" applyNumberFormat="1" applyFont="1" applyFill="1" applyBorder="1" applyAlignment="1">
      <alignment horizontal="center" vertical="center"/>
    </xf>
    <xf numFmtId="2" fontId="2" fillId="17" borderId="1" xfId="0" applyNumberFormat="1" applyFont="1" applyFill="1" applyBorder="1" applyAlignment="1">
      <alignment horizontal="center" vertical="center"/>
    </xf>
    <xf numFmtId="4" fontId="8" fillId="5" borderId="12" xfId="0" applyNumberFormat="1" applyFont="1" applyFill="1" applyBorder="1" applyAlignment="1" applyProtection="1">
      <alignment horizontal="center" vertical="center" wrapText="1"/>
    </xf>
    <xf numFmtId="4" fontId="2" fillId="16" borderId="12" xfId="0" applyNumberFormat="1" applyFont="1" applyFill="1" applyBorder="1" applyAlignment="1" applyProtection="1">
      <alignment horizontal="center" vertical="center" wrapText="1"/>
    </xf>
    <xf numFmtId="2" fontId="2" fillId="16" borderId="1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19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7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2" fontId="2" fillId="16" borderId="8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2" fillId="16" borderId="1" xfId="0" applyNumberFormat="1" applyFont="1" applyFill="1" applyBorder="1" applyAlignment="1">
      <alignment horizontal="center" vertical="center"/>
    </xf>
    <xf numFmtId="2" fontId="2" fillId="19" borderId="8" xfId="0" applyNumberFormat="1" applyFont="1" applyFill="1" applyBorder="1" applyAlignment="1">
      <alignment horizontal="center" vertical="center"/>
    </xf>
    <xf numFmtId="4" fontId="2" fillId="19" borderId="1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" fontId="2" fillId="16" borderId="12" xfId="0" applyNumberFormat="1" applyFont="1" applyFill="1" applyBorder="1" applyAlignment="1">
      <alignment horizontal="center" vertical="center"/>
    </xf>
    <xf numFmtId="4" fontId="2" fillId="16" borderId="1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 applyProtection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16" borderId="12" xfId="0" applyNumberFormat="1" applyFont="1" applyFill="1" applyBorder="1" applyAlignment="1">
      <alignment horizontal="center" vertical="center"/>
    </xf>
    <xf numFmtId="2" fontId="2" fillId="16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2" fontId="12" fillId="0" borderId="29" xfId="0" applyNumberFormat="1" applyFont="1" applyFill="1" applyBorder="1" applyAlignment="1" applyProtection="1">
      <alignment horizontal="center" vertical="center" wrapText="1"/>
    </xf>
    <xf numFmtId="0" fontId="12" fillId="6" borderId="29" xfId="0" applyNumberFormat="1" applyFont="1" applyFill="1" applyBorder="1" applyAlignment="1" applyProtection="1">
      <alignment horizontal="center" vertical="center" wrapText="1"/>
    </xf>
    <xf numFmtId="0" fontId="13" fillId="8" borderId="29" xfId="0" applyNumberFormat="1" applyFont="1" applyFill="1" applyBorder="1" applyAlignment="1" applyProtection="1">
      <alignment horizontal="center" vertical="center"/>
    </xf>
    <xf numFmtId="0" fontId="0" fillId="8" borderId="29" xfId="0" applyNumberFormat="1" applyFont="1" applyFill="1" applyBorder="1" applyAlignment="1" applyProtection="1">
      <alignment horizontal="center" vertical="center" wrapText="1"/>
    </xf>
    <xf numFmtId="0" fontId="14" fillId="8" borderId="29" xfId="0" applyNumberFormat="1" applyFont="1" applyFill="1" applyBorder="1" applyAlignment="1" applyProtection="1">
      <alignment horizontal="center" vertical="center"/>
    </xf>
    <xf numFmtId="0" fontId="14" fillId="8" borderId="29" xfId="0" applyNumberFormat="1" applyFont="1" applyFill="1" applyBorder="1" applyAlignment="1" applyProtection="1">
      <alignment horizontal="center" vertical="center" wrapText="1"/>
    </xf>
    <xf numFmtId="2" fontId="13" fillId="8" borderId="29" xfId="0" applyNumberFormat="1" applyFont="1" applyFill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0" fillId="0" borderId="29" xfId="49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13" fillId="8" borderId="31" xfId="0" applyNumberFormat="1" applyFont="1" applyFill="1" applyBorder="1" applyAlignment="1" applyProtection="1">
      <alignment horizontal="center" vertical="center"/>
    </xf>
    <xf numFmtId="0" fontId="14" fillId="0" borderId="29" xfId="5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00DCE6F1"/>
      <color rgb="00F2DCDB"/>
      <color rgb="00DAEEF3"/>
      <color rgb="00F2F2F2"/>
      <color rgb="00D9D9D9"/>
      <color rgb="00FF6600"/>
      <color rgb="00000000"/>
      <color rgb="00FFFFFF"/>
      <color rgb="00C4BD9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workbookViewId="0">
      <pane ySplit="1" topLeftCell="A188" activePane="bottomLeft" state="frozen"/>
      <selection/>
      <selection pane="bottomLeft" activeCell="G5" sqref="G5"/>
    </sheetView>
  </sheetViews>
  <sheetFormatPr defaultColWidth="9.14285714285714" defaultRowHeight="12.75"/>
  <cols>
    <col min="1" max="1" width="19.2857142857143" style="335" customWidth="1"/>
    <col min="2" max="2" width="19.2857142857143" style="336" customWidth="1"/>
    <col min="3" max="3" width="18.8571428571429" style="336" customWidth="1"/>
    <col min="4" max="6" width="9.14285714285714" style="337" hidden="1" customWidth="1"/>
    <col min="7" max="7" width="12" style="338" customWidth="1"/>
    <col min="8" max="8" width="12.1428571428571" style="338" customWidth="1"/>
    <col min="9" max="9" width="11.1428571428571" style="338" customWidth="1"/>
  </cols>
  <sheetData>
    <row r="1" ht="48" customHeight="1" spans="1:9">
      <c r="A1" s="339" t="s">
        <v>0</v>
      </c>
      <c r="B1" s="339" t="s">
        <v>1</v>
      </c>
      <c r="C1" s="339" t="s">
        <v>2</v>
      </c>
      <c r="D1" s="340" t="s">
        <v>3</v>
      </c>
      <c r="E1" s="340"/>
      <c r="F1" s="340"/>
      <c r="G1" s="341" t="s">
        <v>4</v>
      </c>
      <c r="H1" s="341"/>
      <c r="I1" s="341"/>
    </row>
    <row r="2" ht="15" customHeight="1" spans="1:9">
      <c r="A2" s="342" t="s">
        <v>5</v>
      </c>
      <c r="B2" s="342"/>
      <c r="C2" s="342"/>
      <c r="D2" s="342"/>
      <c r="E2" s="342"/>
      <c r="F2" s="342"/>
      <c r="G2" s="343"/>
      <c r="H2" s="343"/>
      <c r="I2" s="343"/>
    </row>
    <row r="3" ht="15" customHeight="1" spans="1:9">
      <c r="A3" s="344"/>
      <c r="B3" s="345"/>
      <c r="C3" s="345"/>
      <c r="D3" s="346" t="s">
        <v>6</v>
      </c>
      <c r="E3" s="346" t="s">
        <v>7</v>
      </c>
      <c r="F3" s="346" t="s">
        <v>8</v>
      </c>
      <c r="G3" s="346" t="s">
        <v>6</v>
      </c>
      <c r="H3" s="346" t="s">
        <v>7</v>
      </c>
      <c r="I3" s="346" t="s">
        <v>8</v>
      </c>
    </row>
    <row r="4" ht="51" spans="1:9">
      <c r="A4" s="347" t="s">
        <v>9</v>
      </c>
      <c r="B4" s="348" t="s">
        <v>10</v>
      </c>
      <c r="C4" s="348" t="s">
        <v>11</v>
      </c>
      <c r="D4" s="349">
        <v>179.088</v>
      </c>
      <c r="E4" s="349">
        <v>179.088</v>
      </c>
      <c r="F4" s="349"/>
      <c r="G4" s="350">
        <f t="shared" ref="G4:G28" si="0">D4*0.7</f>
        <v>125.3616</v>
      </c>
      <c r="H4" s="350">
        <f t="shared" ref="H4:H28" si="1">E4*0.7</f>
        <v>125.3616</v>
      </c>
      <c r="I4" s="350">
        <f t="shared" ref="I4:I28" si="2">F4*0.7</f>
        <v>0</v>
      </c>
    </row>
    <row r="5" ht="51" spans="1:9">
      <c r="A5" s="347" t="s">
        <v>9</v>
      </c>
      <c r="B5" s="351" t="s">
        <v>12</v>
      </c>
      <c r="C5" s="352" t="s">
        <v>13</v>
      </c>
      <c r="D5" s="349">
        <v>105.042</v>
      </c>
      <c r="E5" s="349"/>
      <c r="F5" s="349"/>
      <c r="G5" s="350">
        <f t="shared" si="0"/>
        <v>73.5294</v>
      </c>
      <c r="H5" s="350">
        <f t="shared" si="1"/>
        <v>0</v>
      </c>
      <c r="I5" s="350">
        <f t="shared" si="2"/>
        <v>0</v>
      </c>
    </row>
    <row r="6" ht="51" spans="1:9">
      <c r="A6" s="347" t="s">
        <v>9</v>
      </c>
      <c r="B6" s="348" t="s">
        <v>14</v>
      </c>
      <c r="C6" s="348" t="s">
        <v>15</v>
      </c>
      <c r="D6" s="349">
        <v>244.524</v>
      </c>
      <c r="E6" s="349">
        <v>244.524</v>
      </c>
      <c r="F6" s="349"/>
      <c r="G6" s="350">
        <f t="shared" si="0"/>
        <v>171.1668</v>
      </c>
      <c r="H6" s="350">
        <f t="shared" si="1"/>
        <v>171.1668</v>
      </c>
      <c r="I6" s="350">
        <f t="shared" si="2"/>
        <v>0</v>
      </c>
    </row>
    <row r="7" ht="25.5" spans="1:9">
      <c r="A7" s="347" t="s">
        <v>9</v>
      </c>
      <c r="B7" s="348" t="s">
        <v>16</v>
      </c>
      <c r="C7" s="348" t="s">
        <v>17</v>
      </c>
      <c r="D7" s="349">
        <v>127.428</v>
      </c>
      <c r="E7" s="349"/>
      <c r="F7" s="349"/>
      <c r="G7" s="350">
        <f t="shared" si="0"/>
        <v>89.1996</v>
      </c>
      <c r="H7" s="350">
        <f t="shared" si="1"/>
        <v>0</v>
      </c>
      <c r="I7" s="350">
        <f t="shared" si="2"/>
        <v>0</v>
      </c>
    </row>
    <row r="8" ht="25.5" spans="1:9">
      <c r="A8" s="347" t="s">
        <v>9</v>
      </c>
      <c r="B8" s="348" t="s">
        <v>18</v>
      </c>
      <c r="C8" s="348" t="s">
        <v>19</v>
      </c>
      <c r="D8" s="349">
        <v>103.32</v>
      </c>
      <c r="E8" s="349"/>
      <c r="F8" s="349"/>
      <c r="G8" s="350">
        <f t="shared" si="0"/>
        <v>72.324</v>
      </c>
      <c r="H8" s="350">
        <f t="shared" si="1"/>
        <v>0</v>
      </c>
      <c r="I8" s="350">
        <f t="shared" si="2"/>
        <v>0</v>
      </c>
    </row>
    <row r="9" ht="51" spans="1:9">
      <c r="A9" s="347" t="s">
        <v>9</v>
      </c>
      <c r="B9" s="348" t="s">
        <v>20</v>
      </c>
      <c r="C9" s="348" t="s">
        <v>21</v>
      </c>
      <c r="D9" s="349">
        <v>303.072</v>
      </c>
      <c r="E9" s="349">
        <v>303.072</v>
      </c>
      <c r="F9" s="349"/>
      <c r="G9" s="350">
        <f t="shared" si="0"/>
        <v>212.1504</v>
      </c>
      <c r="H9" s="350">
        <f t="shared" si="1"/>
        <v>212.1504</v>
      </c>
      <c r="I9" s="350">
        <f t="shared" si="2"/>
        <v>0</v>
      </c>
    </row>
    <row r="10" spans="1:9">
      <c r="A10" s="347" t="s">
        <v>9</v>
      </c>
      <c r="B10" s="348" t="s">
        <v>22</v>
      </c>
      <c r="C10" s="348" t="s">
        <v>23</v>
      </c>
      <c r="D10" s="349">
        <v>303.072</v>
      </c>
      <c r="E10" s="349"/>
      <c r="F10" s="349"/>
      <c r="G10" s="350">
        <f t="shared" si="0"/>
        <v>212.1504</v>
      </c>
      <c r="H10" s="350">
        <f t="shared" si="1"/>
        <v>0</v>
      </c>
      <c r="I10" s="350">
        <f t="shared" si="2"/>
        <v>0</v>
      </c>
    </row>
    <row r="11" ht="25.5" spans="1:9">
      <c r="A11" s="347" t="s">
        <v>9</v>
      </c>
      <c r="B11" s="348" t="s">
        <v>24</v>
      </c>
      <c r="C11" s="348" t="s">
        <v>25</v>
      </c>
      <c r="D11" s="349">
        <v>168.756</v>
      </c>
      <c r="E11" s="349"/>
      <c r="F11" s="349"/>
      <c r="G11" s="350">
        <f t="shared" si="0"/>
        <v>118.1292</v>
      </c>
      <c r="H11" s="350">
        <f t="shared" si="1"/>
        <v>0</v>
      </c>
      <c r="I11" s="350">
        <f t="shared" si="2"/>
        <v>0</v>
      </c>
    </row>
    <row r="12" ht="38.25" spans="1:9">
      <c r="A12" s="347" t="s">
        <v>9</v>
      </c>
      <c r="B12" s="348" t="s">
        <v>26</v>
      </c>
      <c r="C12" s="348" t="s">
        <v>27</v>
      </c>
      <c r="D12" s="349">
        <v>144.648</v>
      </c>
      <c r="E12" s="349"/>
      <c r="F12" s="349"/>
      <c r="G12" s="350">
        <f t="shared" si="0"/>
        <v>101.2536</v>
      </c>
      <c r="H12" s="350">
        <f t="shared" si="1"/>
        <v>0</v>
      </c>
      <c r="I12" s="350">
        <f t="shared" si="2"/>
        <v>0</v>
      </c>
    </row>
    <row r="13" ht="38.25" spans="1:9">
      <c r="A13" s="347" t="s">
        <v>9</v>
      </c>
      <c r="B13" s="348" t="s">
        <v>28</v>
      </c>
      <c r="C13" s="348" t="s">
        <v>27</v>
      </c>
      <c r="D13" s="349">
        <v>144.648</v>
      </c>
      <c r="E13" s="349"/>
      <c r="F13" s="349"/>
      <c r="G13" s="350">
        <f t="shared" si="0"/>
        <v>101.2536</v>
      </c>
      <c r="H13" s="350">
        <f t="shared" si="1"/>
        <v>0</v>
      </c>
      <c r="I13" s="350">
        <f t="shared" si="2"/>
        <v>0</v>
      </c>
    </row>
    <row r="14" ht="25.5" spans="1:9">
      <c r="A14" s="347" t="s">
        <v>9</v>
      </c>
      <c r="B14" s="348" t="s">
        <v>29</v>
      </c>
      <c r="C14" s="348" t="s">
        <v>30</v>
      </c>
      <c r="D14" s="349">
        <v>110.21</v>
      </c>
      <c r="E14" s="349"/>
      <c r="F14" s="349"/>
      <c r="G14" s="350">
        <f t="shared" si="0"/>
        <v>77.147</v>
      </c>
      <c r="H14" s="350">
        <f t="shared" si="1"/>
        <v>0</v>
      </c>
      <c r="I14" s="350">
        <f t="shared" si="2"/>
        <v>0</v>
      </c>
    </row>
    <row r="15" ht="25.5" spans="1:9">
      <c r="A15" s="347" t="s">
        <v>9</v>
      </c>
      <c r="B15" s="348" t="s">
        <v>31</v>
      </c>
      <c r="C15" s="348" t="s">
        <v>32</v>
      </c>
      <c r="D15" s="349">
        <v>130.87</v>
      </c>
      <c r="E15" s="349"/>
      <c r="F15" s="349"/>
      <c r="G15" s="350">
        <f t="shared" si="0"/>
        <v>91.609</v>
      </c>
      <c r="H15" s="350">
        <f t="shared" si="1"/>
        <v>0</v>
      </c>
      <c r="I15" s="350">
        <f t="shared" si="2"/>
        <v>0</v>
      </c>
    </row>
    <row r="16" ht="38.25" spans="1:9">
      <c r="A16" s="347" t="s">
        <v>9</v>
      </c>
      <c r="B16" s="351" t="s">
        <v>33</v>
      </c>
      <c r="C16" s="348" t="s">
        <v>34</v>
      </c>
      <c r="D16" s="349">
        <v>136.038</v>
      </c>
      <c r="E16" s="349">
        <v>137.74</v>
      </c>
      <c r="F16" s="349"/>
      <c r="G16" s="350">
        <f t="shared" si="0"/>
        <v>95.2266</v>
      </c>
      <c r="H16" s="350">
        <f t="shared" si="1"/>
        <v>96.418</v>
      </c>
      <c r="I16" s="350">
        <f t="shared" si="2"/>
        <v>0</v>
      </c>
    </row>
    <row r="17" ht="38.25" spans="1:9">
      <c r="A17" s="347" t="s">
        <v>9</v>
      </c>
      <c r="B17" s="353" t="s">
        <v>35</v>
      </c>
      <c r="C17" s="353" t="s">
        <v>36</v>
      </c>
      <c r="D17" s="349">
        <v>178.542</v>
      </c>
      <c r="E17" s="349"/>
      <c r="F17" s="349"/>
      <c r="G17" s="350">
        <f t="shared" si="0"/>
        <v>124.9794</v>
      </c>
      <c r="H17" s="350">
        <f t="shared" si="1"/>
        <v>0</v>
      </c>
      <c r="I17" s="350">
        <f t="shared" si="2"/>
        <v>0</v>
      </c>
    </row>
    <row r="18" spans="1:9">
      <c r="A18" s="347" t="s">
        <v>9</v>
      </c>
      <c r="B18" s="353" t="s">
        <v>37</v>
      </c>
      <c r="C18" s="353" t="s">
        <v>38</v>
      </c>
      <c r="D18" s="349">
        <v>167.097</v>
      </c>
      <c r="E18" s="349"/>
      <c r="F18" s="349"/>
      <c r="G18" s="350">
        <f t="shared" si="0"/>
        <v>116.9679</v>
      </c>
      <c r="H18" s="350">
        <f t="shared" si="1"/>
        <v>0</v>
      </c>
      <c r="I18" s="350">
        <f t="shared" si="2"/>
        <v>0</v>
      </c>
    </row>
    <row r="19" ht="25.5" spans="1:9">
      <c r="A19" s="347" t="s">
        <v>9</v>
      </c>
      <c r="B19" s="353" t="s">
        <v>39</v>
      </c>
      <c r="C19" s="353" t="s">
        <v>40</v>
      </c>
      <c r="D19" s="349">
        <v>141.918</v>
      </c>
      <c r="E19" s="349"/>
      <c r="F19" s="349"/>
      <c r="G19" s="350">
        <f t="shared" si="0"/>
        <v>99.3426</v>
      </c>
      <c r="H19" s="350">
        <f t="shared" si="1"/>
        <v>0</v>
      </c>
      <c r="I19" s="350">
        <f t="shared" si="2"/>
        <v>0</v>
      </c>
    </row>
    <row r="20" spans="1:9">
      <c r="A20" s="347" t="s">
        <v>9</v>
      </c>
      <c r="B20" s="353" t="s">
        <v>41</v>
      </c>
      <c r="C20" s="353" t="s">
        <v>42</v>
      </c>
      <c r="D20" s="349">
        <v>146.496</v>
      </c>
      <c r="E20" s="349"/>
      <c r="F20" s="349"/>
      <c r="G20" s="350">
        <f t="shared" si="0"/>
        <v>102.5472</v>
      </c>
      <c r="H20" s="350">
        <f t="shared" si="1"/>
        <v>0</v>
      </c>
      <c r="I20" s="350">
        <f t="shared" si="2"/>
        <v>0</v>
      </c>
    </row>
    <row r="21" ht="25.5" spans="1:9">
      <c r="A21" s="347" t="s">
        <v>9</v>
      </c>
      <c r="B21" s="353" t="s">
        <v>43</v>
      </c>
      <c r="C21" s="353" t="s">
        <v>42</v>
      </c>
      <c r="D21" s="349">
        <v>183.12</v>
      </c>
      <c r="E21" s="349"/>
      <c r="F21" s="349"/>
      <c r="G21" s="350">
        <f t="shared" si="0"/>
        <v>128.184</v>
      </c>
      <c r="H21" s="350">
        <f t="shared" si="1"/>
        <v>0</v>
      </c>
      <c r="I21" s="350">
        <f t="shared" si="2"/>
        <v>0</v>
      </c>
    </row>
    <row r="22" ht="25.5" spans="1:9">
      <c r="A22" s="347" t="s">
        <v>9</v>
      </c>
      <c r="B22" s="353" t="s">
        <v>44</v>
      </c>
      <c r="C22" s="353" t="s">
        <v>45</v>
      </c>
      <c r="D22" s="349">
        <v>151.097</v>
      </c>
      <c r="E22" s="349"/>
      <c r="F22" s="349"/>
      <c r="G22" s="350">
        <f t="shared" si="0"/>
        <v>105.7679</v>
      </c>
      <c r="H22" s="350">
        <f t="shared" si="1"/>
        <v>0</v>
      </c>
      <c r="I22" s="350">
        <f t="shared" si="2"/>
        <v>0</v>
      </c>
    </row>
    <row r="23" ht="51" spans="1:9">
      <c r="A23" s="347" t="s">
        <v>9</v>
      </c>
      <c r="B23" s="353" t="s">
        <v>46</v>
      </c>
      <c r="C23" s="353" t="s">
        <v>47</v>
      </c>
      <c r="D23" s="349">
        <v>231.189</v>
      </c>
      <c r="E23" s="349"/>
      <c r="F23" s="349"/>
      <c r="G23" s="350">
        <f t="shared" si="0"/>
        <v>161.8323</v>
      </c>
      <c r="H23" s="350">
        <f t="shared" si="1"/>
        <v>0</v>
      </c>
      <c r="I23" s="350">
        <f t="shared" si="2"/>
        <v>0</v>
      </c>
    </row>
    <row r="24" spans="1:9">
      <c r="A24" s="347" t="s">
        <v>9</v>
      </c>
      <c r="B24" s="353" t="s">
        <v>48</v>
      </c>
      <c r="C24" s="353" t="s">
        <v>49</v>
      </c>
      <c r="D24" s="349">
        <v>215.166</v>
      </c>
      <c r="E24" s="349"/>
      <c r="F24" s="349"/>
      <c r="G24" s="350">
        <f t="shared" si="0"/>
        <v>150.6162</v>
      </c>
      <c r="H24" s="350">
        <f t="shared" si="1"/>
        <v>0</v>
      </c>
      <c r="I24" s="350">
        <f t="shared" si="2"/>
        <v>0</v>
      </c>
    </row>
    <row r="25" ht="25.5" spans="1:9">
      <c r="A25" s="347" t="s">
        <v>9</v>
      </c>
      <c r="B25" s="353" t="s">
        <v>50</v>
      </c>
      <c r="C25" s="353" t="s">
        <v>32</v>
      </c>
      <c r="D25" s="349"/>
      <c r="E25" s="349">
        <v>178.542</v>
      </c>
      <c r="F25" s="349"/>
      <c r="G25" s="350">
        <f t="shared" si="0"/>
        <v>0</v>
      </c>
      <c r="H25" s="350">
        <f t="shared" si="1"/>
        <v>124.9794</v>
      </c>
      <c r="I25" s="350">
        <f t="shared" si="2"/>
        <v>0</v>
      </c>
    </row>
    <row r="26" ht="25.5" spans="1:9">
      <c r="A26" s="347" t="s">
        <v>9</v>
      </c>
      <c r="B26" s="353" t="s">
        <v>18</v>
      </c>
      <c r="C26" s="353" t="s">
        <v>51</v>
      </c>
      <c r="D26" s="349"/>
      <c r="E26" s="349">
        <v>137.34</v>
      </c>
      <c r="F26" s="349"/>
      <c r="G26" s="350">
        <f t="shared" si="0"/>
        <v>0</v>
      </c>
      <c r="H26" s="350">
        <f t="shared" si="1"/>
        <v>96.138</v>
      </c>
      <c r="I26" s="350">
        <f t="shared" si="2"/>
        <v>0</v>
      </c>
    </row>
    <row r="27" ht="25.5" spans="1:9">
      <c r="A27" s="347" t="s">
        <v>9</v>
      </c>
      <c r="B27" s="353" t="s">
        <v>52</v>
      </c>
      <c r="C27" s="353" t="s">
        <v>53</v>
      </c>
      <c r="D27" s="349">
        <v>228.9</v>
      </c>
      <c r="E27" s="349"/>
      <c r="F27" s="349"/>
      <c r="G27" s="350">
        <f t="shared" si="0"/>
        <v>160.23</v>
      </c>
      <c r="H27" s="350">
        <f t="shared" si="1"/>
        <v>0</v>
      </c>
      <c r="I27" s="350">
        <f t="shared" si="2"/>
        <v>0</v>
      </c>
    </row>
    <row r="28" ht="25.5" spans="1:9">
      <c r="A28" s="347" t="s">
        <v>9</v>
      </c>
      <c r="B28" s="353" t="s">
        <v>54</v>
      </c>
      <c r="C28" s="353" t="s">
        <v>55</v>
      </c>
      <c r="D28" s="349">
        <v>228.9</v>
      </c>
      <c r="E28" s="349">
        <v>215.166</v>
      </c>
      <c r="F28" s="349"/>
      <c r="G28" s="350">
        <f t="shared" si="0"/>
        <v>160.23</v>
      </c>
      <c r="H28" s="350">
        <f t="shared" si="1"/>
        <v>150.6162</v>
      </c>
      <c r="I28" s="350">
        <f t="shared" si="2"/>
        <v>0</v>
      </c>
    </row>
    <row r="29" ht="15" customHeight="1" spans="1:9">
      <c r="A29" s="354" t="s">
        <v>56</v>
      </c>
      <c r="B29" s="354"/>
      <c r="C29" s="354"/>
      <c r="D29" s="354"/>
      <c r="E29" s="354"/>
      <c r="F29" s="354"/>
      <c r="G29" s="354"/>
      <c r="H29" s="354"/>
      <c r="I29" s="354"/>
    </row>
    <row r="30" ht="15" customHeight="1" spans="1:9">
      <c r="A30" s="344"/>
      <c r="B30" s="345"/>
      <c r="C30" s="345"/>
      <c r="D30" s="346" t="s">
        <v>6</v>
      </c>
      <c r="E30" s="346" t="s">
        <v>7</v>
      </c>
      <c r="F30" s="346" t="s">
        <v>8</v>
      </c>
      <c r="G30" s="346" t="s">
        <v>6</v>
      </c>
      <c r="H30" s="346" t="s">
        <v>7</v>
      </c>
      <c r="I30" s="346" t="s">
        <v>8</v>
      </c>
    </row>
    <row r="31" ht="25.5" spans="1:9">
      <c r="A31" s="347" t="s">
        <v>57</v>
      </c>
      <c r="B31" s="348" t="s">
        <v>58</v>
      </c>
      <c r="C31" s="348" t="s">
        <v>59</v>
      </c>
      <c r="D31" s="349">
        <v>127.428</v>
      </c>
      <c r="E31" s="349"/>
      <c r="F31" s="349"/>
      <c r="G31" s="350">
        <f t="shared" ref="G31:G62" si="3">D31*0.7</f>
        <v>89.1996</v>
      </c>
      <c r="H31" s="350">
        <f t="shared" ref="H31:H62" si="4">E31*0.7</f>
        <v>0</v>
      </c>
      <c r="I31" s="350">
        <f t="shared" ref="I31:I62" si="5">F31*0.7</f>
        <v>0</v>
      </c>
    </row>
    <row r="32" ht="25.5" spans="1:9">
      <c r="A32" s="347" t="s">
        <v>57</v>
      </c>
      <c r="B32" s="348" t="s">
        <v>60</v>
      </c>
      <c r="C32" s="355" t="s">
        <v>61</v>
      </c>
      <c r="D32" s="349">
        <v>136.038</v>
      </c>
      <c r="E32" s="349"/>
      <c r="F32" s="349"/>
      <c r="G32" s="350">
        <f t="shared" si="3"/>
        <v>95.2266</v>
      </c>
      <c r="H32" s="350">
        <f t="shared" si="4"/>
        <v>0</v>
      </c>
      <c r="I32" s="350">
        <f t="shared" si="5"/>
        <v>0</v>
      </c>
    </row>
    <row r="33" spans="1:9">
      <c r="A33" s="347" t="s">
        <v>57</v>
      </c>
      <c r="B33" s="348" t="s">
        <v>62</v>
      </c>
      <c r="C33" s="348" t="s">
        <v>63</v>
      </c>
      <c r="D33" s="349">
        <v>196.308</v>
      </c>
      <c r="E33" s="349">
        <v>196.308</v>
      </c>
      <c r="F33" s="349"/>
      <c r="G33" s="350">
        <f t="shared" si="3"/>
        <v>137.4156</v>
      </c>
      <c r="H33" s="350">
        <f t="shared" si="4"/>
        <v>137.4156</v>
      </c>
      <c r="I33" s="350">
        <f t="shared" si="5"/>
        <v>0</v>
      </c>
    </row>
    <row r="34" ht="25.5" spans="1:9">
      <c r="A34" s="347" t="s">
        <v>57</v>
      </c>
      <c r="B34" s="348" t="s">
        <v>64</v>
      </c>
      <c r="C34" s="348" t="s">
        <v>65</v>
      </c>
      <c r="D34" s="349">
        <v>194.586</v>
      </c>
      <c r="E34" s="349">
        <v>196.308</v>
      </c>
      <c r="F34" s="349"/>
      <c r="G34" s="350">
        <f t="shared" si="3"/>
        <v>136.2102</v>
      </c>
      <c r="H34" s="350">
        <f t="shared" si="4"/>
        <v>137.4156</v>
      </c>
      <c r="I34" s="350">
        <f t="shared" si="5"/>
        <v>0</v>
      </c>
    </row>
    <row r="35" ht="25.5" spans="1:9">
      <c r="A35" s="347" t="s">
        <v>57</v>
      </c>
      <c r="B35" s="351" t="s">
        <v>66</v>
      </c>
      <c r="C35" s="348" t="s">
        <v>67</v>
      </c>
      <c r="D35" s="349">
        <v>192.864</v>
      </c>
      <c r="E35" s="349"/>
      <c r="F35" s="349"/>
      <c r="G35" s="350">
        <f t="shared" si="3"/>
        <v>135.0048</v>
      </c>
      <c r="H35" s="350">
        <f t="shared" si="4"/>
        <v>0</v>
      </c>
      <c r="I35" s="350">
        <f t="shared" si="5"/>
        <v>0</v>
      </c>
    </row>
    <row r="36" ht="25.5" spans="1:9">
      <c r="A36" s="347" t="s">
        <v>57</v>
      </c>
      <c r="B36" s="348" t="s">
        <v>68</v>
      </c>
      <c r="C36" s="348" t="s">
        <v>69</v>
      </c>
      <c r="D36" s="349">
        <v>258.3</v>
      </c>
      <c r="E36" s="349"/>
      <c r="F36" s="349"/>
      <c r="G36" s="350">
        <f t="shared" si="3"/>
        <v>180.81</v>
      </c>
      <c r="H36" s="350">
        <f t="shared" si="4"/>
        <v>0</v>
      </c>
      <c r="I36" s="350">
        <f t="shared" si="5"/>
        <v>0</v>
      </c>
    </row>
    <row r="37" ht="38.25" spans="1:9">
      <c r="A37" s="347" t="s">
        <v>57</v>
      </c>
      <c r="B37" s="348" t="s">
        <v>70</v>
      </c>
      <c r="C37" s="348" t="s">
        <v>71</v>
      </c>
      <c r="D37" s="349">
        <v>123.984</v>
      </c>
      <c r="E37" s="349"/>
      <c r="F37" s="349"/>
      <c r="G37" s="350">
        <f t="shared" si="3"/>
        <v>86.7888</v>
      </c>
      <c r="H37" s="350">
        <f t="shared" si="4"/>
        <v>0</v>
      </c>
      <c r="I37" s="350">
        <f t="shared" si="5"/>
        <v>0</v>
      </c>
    </row>
    <row r="38" ht="63.75" spans="1:9">
      <c r="A38" s="347" t="s">
        <v>57</v>
      </c>
      <c r="B38" s="351" t="s">
        <v>72</v>
      </c>
      <c r="C38" s="348" t="s">
        <v>73</v>
      </c>
      <c r="D38" s="349">
        <v>123.984</v>
      </c>
      <c r="E38" s="349">
        <v>123.984</v>
      </c>
      <c r="F38" s="349"/>
      <c r="G38" s="350">
        <f t="shared" si="3"/>
        <v>86.7888</v>
      </c>
      <c r="H38" s="350">
        <f t="shared" si="4"/>
        <v>86.7888</v>
      </c>
      <c r="I38" s="350">
        <f t="shared" si="5"/>
        <v>0</v>
      </c>
    </row>
    <row r="39" ht="51" spans="1:9">
      <c r="A39" s="347" t="s">
        <v>57</v>
      </c>
      <c r="B39" s="351" t="s">
        <v>12</v>
      </c>
      <c r="C39" s="348" t="s">
        <v>74</v>
      </c>
      <c r="D39" s="349">
        <v>75.768</v>
      </c>
      <c r="E39" s="349"/>
      <c r="F39" s="349"/>
      <c r="G39" s="350">
        <f t="shared" si="3"/>
        <v>53.0376</v>
      </c>
      <c r="H39" s="350">
        <f t="shared" si="4"/>
        <v>0</v>
      </c>
      <c r="I39" s="350">
        <f t="shared" si="5"/>
        <v>0</v>
      </c>
    </row>
    <row r="40" spans="1:9">
      <c r="A40" s="347" t="s">
        <v>57</v>
      </c>
      <c r="B40" s="351" t="s">
        <v>75</v>
      </c>
      <c r="C40" s="348" t="s">
        <v>76</v>
      </c>
      <c r="D40" s="349">
        <v>160.146</v>
      </c>
      <c r="E40" s="349"/>
      <c r="F40" s="349"/>
      <c r="G40" s="350">
        <f t="shared" si="3"/>
        <v>112.1022</v>
      </c>
      <c r="H40" s="350">
        <f t="shared" si="4"/>
        <v>0</v>
      </c>
      <c r="I40" s="350">
        <f t="shared" si="5"/>
        <v>0</v>
      </c>
    </row>
    <row r="41" ht="38.25" spans="1:9">
      <c r="A41" s="347" t="s">
        <v>57</v>
      </c>
      <c r="B41" s="351" t="s">
        <v>77</v>
      </c>
      <c r="C41" s="348" t="s">
        <v>78</v>
      </c>
      <c r="D41" s="349">
        <v>148.092</v>
      </c>
      <c r="E41" s="349"/>
      <c r="F41" s="349"/>
      <c r="G41" s="350">
        <f t="shared" si="3"/>
        <v>103.6644</v>
      </c>
      <c r="H41" s="350">
        <f t="shared" si="4"/>
        <v>0</v>
      </c>
      <c r="I41" s="350">
        <f t="shared" si="5"/>
        <v>0</v>
      </c>
    </row>
    <row r="42" ht="51" spans="1:9">
      <c r="A42" s="347" t="s">
        <v>57</v>
      </c>
      <c r="B42" s="348" t="s">
        <v>79</v>
      </c>
      <c r="C42" s="348" t="s">
        <v>80</v>
      </c>
      <c r="D42" s="349">
        <v>130.872</v>
      </c>
      <c r="E42" s="349"/>
      <c r="F42" s="349"/>
      <c r="G42" s="350">
        <f t="shared" si="3"/>
        <v>91.6104</v>
      </c>
      <c r="H42" s="350">
        <f t="shared" si="4"/>
        <v>0</v>
      </c>
      <c r="I42" s="350">
        <f t="shared" si="5"/>
        <v>0</v>
      </c>
    </row>
    <row r="43" ht="38.25" spans="1:9">
      <c r="A43" s="347" t="s">
        <v>57</v>
      </c>
      <c r="B43" s="348" t="s">
        <v>81</v>
      </c>
      <c r="C43" s="355" t="s">
        <v>82</v>
      </c>
      <c r="D43" s="349">
        <v>241.08</v>
      </c>
      <c r="E43" s="349"/>
      <c r="F43" s="349"/>
      <c r="G43" s="350">
        <f t="shared" si="3"/>
        <v>168.756</v>
      </c>
      <c r="H43" s="350">
        <f t="shared" si="4"/>
        <v>0</v>
      </c>
      <c r="I43" s="350">
        <f t="shared" si="5"/>
        <v>0</v>
      </c>
    </row>
    <row r="44" spans="1:9">
      <c r="A44" s="347" t="s">
        <v>57</v>
      </c>
      <c r="B44" s="348" t="s">
        <v>83</v>
      </c>
      <c r="C44" s="348" t="s">
        <v>82</v>
      </c>
      <c r="D44" s="349">
        <v>134.316</v>
      </c>
      <c r="E44" s="349"/>
      <c r="F44" s="349"/>
      <c r="G44" s="350">
        <f t="shared" si="3"/>
        <v>94.0212</v>
      </c>
      <c r="H44" s="350">
        <f t="shared" si="4"/>
        <v>0</v>
      </c>
      <c r="I44" s="350">
        <f t="shared" si="5"/>
        <v>0</v>
      </c>
    </row>
    <row r="45" ht="51" spans="1:9">
      <c r="A45" s="347" t="s">
        <v>57</v>
      </c>
      <c r="B45" s="348" t="s">
        <v>20</v>
      </c>
      <c r="C45" s="348" t="s">
        <v>21</v>
      </c>
      <c r="D45" s="349">
        <v>306.516</v>
      </c>
      <c r="E45" s="349">
        <v>309.96</v>
      </c>
      <c r="F45" s="349"/>
      <c r="G45" s="350">
        <f t="shared" si="3"/>
        <v>214.5612</v>
      </c>
      <c r="H45" s="350">
        <f t="shared" si="4"/>
        <v>216.972</v>
      </c>
      <c r="I45" s="350">
        <f t="shared" si="5"/>
        <v>0</v>
      </c>
    </row>
    <row r="46" ht="25.5" spans="1:9">
      <c r="A46" s="347" t="s">
        <v>57</v>
      </c>
      <c r="B46" s="348" t="s">
        <v>24</v>
      </c>
      <c r="C46" s="348" t="s">
        <v>25</v>
      </c>
      <c r="D46" s="349">
        <v>167.034</v>
      </c>
      <c r="E46" s="349"/>
      <c r="F46" s="349"/>
      <c r="G46" s="350">
        <f t="shared" si="3"/>
        <v>116.9238</v>
      </c>
      <c r="H46" s="350">
        <f t="shared" si="4"/>
        <v>0</v>
      </c>
      <c r="I46" s="350">
        <f t="shared" si="5"/>
        <v>0</v>
      </c>
    </row>
    <row r="47" ht="25.5" spans="1:9">
      <c r="A47" s="347" t="s">
        <v>57</v>
      </c>
      <c r="B47" s="348" t="s">
        <v>84</v>
      </c>
      <c r="C47" s="348" t="s">
        <v>85</v>
      </c>
      <c r="D47" s="349">
        <v>123.984</v>
      </c>
      <c r="E47" s="349"/>
      <c r="F47" s="349"/>
      <c r="G47" s="350">
        <f t="shared" si="3"/>
        <v>86.7888</v>
      </c>
      <c r="H47" s="350">
        <f t="shared" si="4"/>
        <v>0</v>
      </c>
      <c r="I47" s="350">
        <f t="shared" si="5"/>
        <v>0</v>
      </c>
    </row>
    <row r="48" ht="25.5" spans="1:9">
      <c r="A48" s="347" t="s">
        <v>57</v>
      </c>
      <c r="B48" s="348" t="s">
        <v>86</v>
      </c>
      <c r="C48" s="348" t="s">
        <v>87</v>
      </c>
      <c r="D48" s="349">
        <v>275.52</v>
      </c>
      <c r="E48" s="349">
        <v>275.52</v>
      </c>
      <c r="F48" s="349"/>
      <c r="G48" s="350">
        <f t="shared" si="3"/>
        <v>192.864</v>
      </c>
      <c r="H48" s="350">
        <f t="shared" si="4"/>
        <v>192.864</v>
      </c>
      <c r="I48" s="350">
        <f t="shared" si="5"/>
        <v>0</v>
      </c>
    </row>
    <row r="49" ht="25.5" spans="1:9">
      <c r="A49" s="347"/>
      <c r="B49" s="353" t="s">
        <v>88</v>
      </c>
      <c r="C49" s="353" t="s">
        <v>89</v>
      </c>
      <c r="D49" s="349">
        <v>137.34</v>
      </c>
      <c r="E49" s="349"/>
      <c r="F49" s="349"/>
      <c r="G49" s="350">
        <f t="shared" si="3"/>
        <v>96.138</v>
      </c>
      <c r="H49" s="350">
        <f t="shared" si="4"/>
        <v>0</v>
      </c>
      <c r="I49" s="350">
        <f t="shared" si="5"/>
        <v>0</v>
      </c>
    </row>
    <row r="50" spans="1:9">
      <c r="A50" s="347"/>
      <c r="B50" s="353" t="s">
        <v>90</v>
      </c>
      <c r="C50" s="353" t="s">
        <v>91</v>
      </c>
      <c r="D50" s="349">
        <v>121.317</v>
      </c>
      <c r="E50" s="349"/>
      <c r="F50" s="349"/>
      <c r="G50" s="350">
        <f t="shared" si="3"/>
        <v>84.9219</v>
      </c>
      <c r="H50" s="350">
        <f t="shared" si="4"/>
        <v>0</v>
      </c>
      <c r="I50" s="350">
        <f t="shared" si="5"/>
        <v>0</v>
      </c>
    </row>
    <row r="51" ht="25.5" spans="1:9">
      <c r="A51" s="347"/>
      <c r="B51" s="353" t="s">
        <v>92</v>
      </c>
      <c r="C51" s="353" t="s">
        <v>93</v>
      </c>
      <c r="D51" s="349">
        <v>226.611</v>
      </c>
      <c r="E51" s="349"/>
      <c r="F51" s="349"/>
      <c r="G51" s="350">
        <f t="shared" si="3"/>
        <v>158.6277</v>
      </c>
      <c r="H51" s="350">
        <f t="shared" si="4"/>
        <v>0</v>
      </c>
      <c r="I51" s="350">
        <f t="shared" si="5"/>
        <v>0</v>
      </c>
    </row>
    <row r="52" ht="25.5" spans="1:9">
      <c r="A52" s="347"/>
      <c r="B52" s="353" t="s">
        <v>94</v>
      </c>
      <c r="C52" s="353" t="s">
        <v>95</v>
      </c>
      <c r="D52" s="349">
        <v>482.979</v>
      </c>
      <c r="E52" s="349"/>
      <c r="F52" s="349"/>
      <c r="G52" s="350">
        <f t="shared" si="3"/>
        <v>338.0853</v>
      </c>
      <c r="H52" s="350">
        <f t="shared" si="4"/>
        <v>0</v>
      </c>
      <c r="I52" s="350">
        <f t="shared" si="5"/>
        <v>0</v>
      </c>
    </row>
    <row r="53" spans="1:9">
      <c r="A53" s="347"/>
      <c r="B53" s="353" t="s">
        <v>96</v>
      </c>
      <c r="C53" s="353" t="s">
        <v>97</v>
      </c>
      <c r="D53" s="349">
        <v>121.317</v>
      </c>
      <c r="E53" s="349">
        <v>119.028</v>
      </c>
      <c r="F53" s="349"/>
      <c r="G53" s="350">
        <f t="shared" si="3"/>
        <v>84.9219</v>
      </c>
      <c r="H53" s="350">
        <f t="shared" si="4"/>
        <v>83.3196</v>
      </c>
      <c r="I53" s="350">
        <f t="shared" si="5"/>
        <v>0</v>
      </c>
    </row>
    <row r="54" ht="25.5" spans="1:9">
      <c r="A54" s="347"/>
      <c r="B54" s="353" t="s">
        <v>98</v>
      </c>
      <c r="C54" s="353" t="s">
        <v>99</v>
      </c>
      <c r="D54" s="349">
        <v>224.322</v>
      </c>
      <c r="E54" s="349"/>
      <c r="F54" s="349"/>
      <c r="G54" s="350">
        <f t="shared" si="3"/>
        <v>157.0254</v>
      </c>
      <c r="H54" s="350">
        <f t="shared" si="4"/>
        <v>0</v>
      </c>
      <c r="I54" s="350">
        <f t="shared" si="5"/>
        <v>0</v>
      </c>
    </row>
    <row r="55" ht="25.5" spans="1:9">
      <c r="A55" s="347"/>
      <c r="B55" s="353" t="s">
        <v>100</v>
      </c>
      <c r="C55" s="353" t="s">
        <v>99</v>
      </c>
      <c r="D55" s="349">
        <v>272.391</v>
      </c>
      <c r="E55" s="349"/>
      <c r="F55" s="349"/>
      <c r="G55" s="350">
        <f t="shared" si="3"/>
        <v>190.6737</v>
      </c>
      <c r="H55" s="350">
        <f t="shared" si="4"/>
        <v>0</v>
      </c>
      <c r="I55" s="350">
        <f t="shared" si="5"/>
        <v>0</v>
      </c>
    </row>
    <row r="56" ht="25.5" spans="1:9">
      <c r="A56" s="347"/>
      <c r="B56" s="353" t="s">
        <v>101</v>
      </c>
      <c r="C56" s="353" t="s">
        <v>102</v>
      </c>
      <c r="D56" s="349">
        <v>295.281</v>
      </c>
      <c r="E56" s="349"/>
      <c r="F56" s="349"/>
      <c r="G56" s="350">
        <f t="shared" si="3"/>
        <v>206.6967</v>
      </c>
      <c r="H56" s="350">
        <f t="shared" si="4"/>
        <v>0</v>
      </c>
      <c r="I56" s="350">
        <f t="shared" si="5"/>
        <v>0</v>
      </c>
    </row>
    <row r="57" ht="25.5" spans="1:9">
      <c r="A57" s="347"/>
      <c r="B57" s="353" t="s">
        <v>60</v>
      </c>
      <c r="C57" s="353" t="s">
        <v>103</v>
      </c>
      <c r="D57" s="349"/>
      <c r="E57" s="349">
        <v>162.519</v>
      </c>
      <c r="F57" s="349"/>
      <c r="G57" s="350">
        <f t="shared" si="3"/>
        <v>0</v>
      </c>
      <c r="H57" s="350">
        <f t="shared" si="4"/>
        <v>113.7633</v>
      </c>
      <c r="I57" s="350">
        <f t="shared" si="5"/>
        <v>0</v>
      </c>
    </row>
    <row r="58" ht="25.5" spans="1:9">
      <c r="A58" s="347"/>
      <c r="B58" s="353" t="s">
        <v>104</v>
      </c>
      <c r="C58" s="353" t="s">
        <v>105</v>
      </c>
      <c r="D58" s="349">
        <v>144.207</v>
      </c>
      <c r="E58" s="349">
        <v>144.217</v>
      </c>
      <c r="F58" s="349"/>
      <c r="G58" s="350">
        <f t="shared" si="3"/>
        <v>100.9449</v>
      </c>
      <c r="H58" s="350">
        <f t="shared" si="4"/>
        <v>100.9519</v>
      </c>
      <c r="I58" s="350">
        <f t="shared" si="5"/>
        <v>0</v>
      </c>
    </row>
    <row r="59" ht="25.5" spans="1:9">
      <c r="A59" s="347"/>
      <c r="B59" s="353" t="s">
        <v>106</v>
      </c>
      <c r="C59" s="353" t="s">
        <v>107</v>
      </c>
      <c r="D59" s="349">
        <v>208.299</v>
      </c>
      <c r="E59" s="349"/>
      <c r="F59" s="349"/>
      <c r="G59" s="350">
        <f t="shared" si="3"/>
        <v>145.8093</v>
      </c>
      <c r="H59" s="350">
        <f t="shared" si="4"/>
        <v>0</v>
      </c>
      <c r="I59" s="350">
        <f t="shared" si="5"/>
        <v>0</v>
      </c>
    </row>
    <row r="60" spans="1:9">
      <c r="A60" s="347"/>
      <c r="B60" s="353" t="s">
        <v>108</v>
      </c>
      <c r="C60" s="353" t="s">
        <v>109</v>
      </c>
      <c r="D60" s="349">
        <v>288.414</v>
      </c>
      <c r="E60" s="349"/>
      <c r="F60" s="349"/>
      <c r="G60" s="350">
        <f t="shared" si="3"/>
        <v>201.8898</v>
      </c>
      <c r="H60" s="350">
        <f t="shared" si="4"/>
        <v>0</v>
      </c>
      <c r="I60" s="350">
        <f t="shared" si="5"/>
        <v>0</v>
      </c>
    </row>
    <row r="61" ht="25.5" spans="1:9">
      <c r="A61" s="347"/>
      <c r="B61" s="353" t="s">
        <v>110</v>
      </c>
      <c r="C61" s="353" t="s">
        <v>111</v>
      </c>
      <c r="D61" s="349">
        <v>146.496</v>
      </c>
      <c r="E61" s="349"/>
      <c r="F61" s="349"/>
      <c r="G61" s="350">
        <f t="shared" si="3"/>
        <v>102.5472</v>
      </c>
      <c r="H61" s="350">
        <f t="shared" si="4"/>
        <v>0</v>
      </c>
      <c r="I61" s="350">
        <f t="shared" si="5"/>
        <v>0</v>
      </c>
    </row>
    <row r="62" spans="1:9">
      <c r="A62" s="347"/>
      <c r="B62" s="353" t="s">
        <v>112</v>
      </c>
      <c r="C62" s="353" t="s">
        <v>113</v>
      </c>
      <c r="D62" s="349">
        <v>146.496</v>
      </c>
      <c r="E62" s="349"/>
      <c r="F62" s="349"/>
      <c r="G62" s="350">
        <f t="shared" si="3"/>
        <v>102.5472</v>
      </c>
      <c r="H62" s="350">
        <f t="shared" si="4"/>
        <v>0</v>
      </c>
      <c r="I62" s="350">
        <f t="shared" si="5"/>
        <v>0</v>
      </c>
    </row>
    <row r="63" ht="38.25" spans="1:9">
      <c r="A63" s="347"/>
      <c r="B63" s="353" t="s">
        <v>114</v>
      </c>
      <c r="C63" s="353" t="s">
        <v>115</v>
      </c>
      <c r="D63" s="349">
        <v>199.143</v>
      </c>
      <c r="E63" s="349"/>
      <c r="F63" s="349"/>
      <c r="G63" s="350">
        <f t="shared" ref="G63:G83" si="6">D63*0.7</f>
        <v>139.4001</v>
      </c>
      <c r="H63" s="350">
        <f t="shared" ref="H63:H83" si="7">E63*0.7</f>
        <v>0</v>
      </c>
      <c r="I63" s="350">
        <f t="shared" ref="I63:I83" si="8">F63*0.7</f>
        <v>0</v>
      </c>
    </row>
    <row r="64" ht="25.5" spans="1:9">
      <c r="A64" s="347"/>
      <c r="B64" s="353" t="s">
        <v>116</v>
      </c>
      <c r="C64" s="353" t="s">
        <v>117</v>
      </c>
      <c r="D64" s="349">
        <v>98.427</v>
      </c>
      <c r="E64" s="349"/>
      <c r="F64" s="349"/>
      <c r="G64" s="350">
        <f t="shared" si="6"/>
        <v>68.8989</v>
      </c>
      <c r="H64" s="350">
        <f t="shared" si="7"/>
        <v>0</v>
      </c>
      <c r="I64" s="350">
        <f t="shared" si="8"/>
        <v>0</v>
      </c>
    </row>
    <row r="65" ht="25.5" spans="1:9">
      <c r="A65" s="347"/>
      <c r="B65" s="353" t="s">
        <v>118</v>
      </c>
      <c r="C65" s="353" t="s">
        <v>119</v>
      </c>
      <c r="D65" s="349">
        <v>125.895</v>
      </c>
      <c r="E65" s="349"/>
      <c r="F65" s="349"/>
      <c r="G65" s="350">
        <f t="shared" si="6"/>
        <v>88.1265</v>
      </c>
      <c r="H65" s="350">
        <f t="shared" si="7"/>
        <v>0</v>
      </c>
      <c r="I65" s="350">
        <f t="shared" si="8"/>
        <v>0</v>
      </c>
    </row>
    <row r="66" ht="25.5" spans="1:9">
      <c r="A66" s="347"/>
      <c r="B66" s="353" t="s">
        <v>120</v>
      </c>
      <c r="C66" s="353" t="s">
        <v>121</v>
      </c>
      <c r="D66" s="349">
        <v>132.762</v>
      </c>
      <c r="E66" s="349"/>
      <c r="F66" s="349"/>
      <c r="G66" s="350">
        <f t="shared" si="6"/>
        <v>92.9334</v>
      </c>
      <c r="H66" s="350">
        <f t="shared" si="7"/>
        <v>0</v>
      </c>
      <c r="I66" s="350">
        <f t="shared" si="8"/>
        <v>0</v>
      </c>
    </row>
    <row r="67" ht="38.25" spans="1:9">
      <c r="A67" s="347"/>
      <c r="B67" s="353" t="s">
        <v>122</v>
      </c>
      <c r="C67" s="353" t="s">
        <v>123</v>
      </c>
      <c r="D67" s="349">
        <v>201.432</v>
      </c>
      <c r="E67" s="349"/>
      <c r="F67" s="349"/>
      <c r="G67" s="350">
        <f t="shared" si="6"/>
        <v>141.0024</v>
      </c>
      <c r="H67" s="350">
        <f t="shared" si="7"/>
        <v>0</v>
      </c>
      <c r="I67" s="350">
        <f t="shared" si="8"/>
        <v>0</v>
      </c>
    </row>
    <row r="68" ht="25.5" spans="1:9">
      <c r="A68" s="347"/>
      <c r="B68" s="353" t="s">
        <v>124</v>
      </c>
      <c r="C68" s="353" t="s">
        <v>125</v>
      </c>
      <c r="D68" s="349">
        <v>167.097</v>
      </c>
      <c r="E68" s="349"/>
      <c r="F68" s="349"/>
      <c r="G68" s="350">
        <f t="shared" si="6"/>
        <v>116.9679</v>
      </c>
      <c r="H68" s="350">
        <f t="shared" si="7"/>
        <v>0</v>
      </c>
      <c r="I68" s="350">
        <f t="shared" si="8"/>
        <v>0</v>
      </c>
    </row>
    <row r="69" ht="51" spans="1:9">
      <c r="A69" s="347"/>
      <c r="B69" s="353" t="s">
        <v>126</v>
      </c>
      <c r="C69" s="353" t="s">
        <v>127</v>
      </c>
      <c r="D69" s="349"/>
      <c r="E69" s="349">
        <v>169.386</v>
      </c>
      <c r="F69" s="349"/>
      <c r="G69" s="350">
        <f t="shared" si="6"/>
        <v>0</v>
      </c>
      <c r="H69" s="350">
        <f t="shared" si="7"/>
        <v>118.5702</v>
      </c>
      <c r="I69" s="350">
        <f t="shared" si="8"/>
        <v>0</v>
      </c>
    </row>
    <row r="70" ht="51" spans="1:9">
      <c r="A70" s="347"/>
      <c r="B70" s="353" t="s">
        <v>128</v>
      </c>
      <c r="C70" s="353" t="s">
        <v>129</v>
      </c>
      <c r="D70" s="349">
        <v>121.317</v>
      </c>
      <c r="E70" s="349">
        <v>121.317</v>
      </c>
      <c r="F70" s="349"/>
      <c r="G70" s="350">
        <f t="shared" si="6"/>
        <v>84.9219</v>
      </c>
      <c r="H70" s="350">
        <f t="shared" si="7"/>
        <v>84.9219</v>
      </c>
      <c r="I70" s="350">
        <f t="shared" si="8"/>
        <v>0</v>
      </c>
    </row>
    <row r="71" spans="1:9">
      <c r="A71" s="347"/>
      <c r="B71" s="353" t="s">
        <v>130</v>
      </c>
      <c r="C71" s="353" t="s">
        <v>131</v>
      </c>
      <c r="D71" s="349">
        <v>144.207</v>
      </c>
      <c r="E71" s="349"/>
      <c r="F71" s="349"/>
      <c r="G71" s="350">
        <f t="shared" si="6"/>
        <v>100.9449</v>
      </c>
      <c r="H71" s="350">
        <f t="shared" si="7"/>
        <v>0</v>
      </c>
      <c r="I71" s="350">
        <f t="shared" si="8"/>
        <v>0</v>
      </c>
    </row>
    <row r="72" ht="25.5" spans="1:9">
      <c r="A72" s="347"/>
      <c r="B72" s="353" t="s">
        <v>132</v>
      </c>
      <c r="C72" s="353" t="s">
        <v>133</v>
      </c>
      <c r="D72" s="349">
        <v>89.271</v>
      </c>
      <c r="E72" s="349">
        <v>89.271</v>
      </c>
      <c r="F72" s="349"/>
      <c r="G72" s="350">
        <f t="shared" si="6"/>
        <v>62.4897</v>
      </c>
      <c r="H72" s="350">
        <f t="shared" si="7"/>
        <v>62.4897</v>
      </c>
      <c r="I72" s="350">
        <f t="shared" si="8"/>
        <v>0</v>
      </c>
    </row>
    <row r="73" ht="25.5" spans="1:9">
      <c r="A73" s="347"/>
      <c r="B73" s="353" t="s">
        <v>60</v>
      </c>
      <c r="C73" s="353" t="s">
        <v>103</v>
      </c>
      <c r="D73" s="349">
        <v>164.808</v>
      </c>
      <c r="E73" s="349"/>
      <c r="F73" s="349"/>
      <c r="G73" s="350">
        <f t="shared" si="6"/>
        <v>115.3656</v>
      </c>
      <c r="H73" s="350">
        <f t="shared" si="7"/>
        <v>0</v>
      </c>
      <c r="I73" s="350">
        <f t="shared" si="8"/>
        <v>0</v>
      </c>
    </row>
    <row r="74" ht="25.5" spans="1:9">
      <c r="A74" s="347"/>
      <c r="B74" s="353" t="s">
        <v>134</v>
      </c>
      <c r="C74" s="353" t="s">
        <v>135</v>
      </c>
      <c r="D74" s="349">
        <v>231.189</v>
      </c>
      <c r="E74" s="349"/>
      <c r="F74" s="349"/>
      <c r="G74" s="350">
        <f t="shared" si="6"/>
        <v>161.8323</v>
      </c>
      <c r="H74" s="350">
        <f t="shared" si="7"/>
        <v>0</v>
      </c>
      <c r="I74" s="350">
        <f t="shared" si="8"/>
        <v>0</v>
      </c>
    </row>
    <row r="75" ht="25.5" spans="1:9">
      <c r="A75" s="347"/>
      <c r="B75" s="353" t="s">
        <v>136</v>
      </c>
      <c r="C75" s="353" t="s">
        <v>137</v>
      </c>
      <c r="D75" s="349">
        <v>173.964</v>
      </c>
      <c r="E75" s="349"/>
      <c r="F75" s="349"/>
      <c r="G75" s="350">
        <f t="shared" si="6"/>
        <v>121.7748</v>
      </c>
      <c r="H75" s="350">
        <f t="shared" si="7"/>
        <v>0</v>
      </c>
      <c r="I75" s="350">
        <f t="shared" si="8"/>
        <v>0</v>
      </c>
    </row>
    <row r="76" ht="38.25" spans="1:9">
      <c r="A76" s="347"/>
      <c r="B76" s="353" t="s">
        <v>138</v>
      </c>
      <c r="C76" s="353" t="s">
        <v>139</v>
      </c>
      <c r="D76" s="349">
        <v>162.519</v>
      </c>
      <c r="E76" s="349">
        <v>146.496</v>
      </c>
      <c r="F76" s="349"/>
      <c r="G76" s="350">
        <f t="shared" si="6"/>
        <v>113.7633</v>
      </c>
      <c r="H76" s="350">
        <f t="shared" si="7"/>
        <v>102.5472</v>
      </c>
      <c r="I76" s="350">
        <f t="shared" si="8"/>
        <v>0</v>
      </c>
    </row>
    <row r="77" ht="25.5" spans="1:9">
      <c r="A77" s="347"/>
      <c r="B77" s="353" t="s">
        <v>140</v>
      </c>
      <c r="C77" s="353" t="s">
        <v>141</v>
      </c>
      <c r="D77" s="349">
        <v>169.386</v>
      </c>
      <c r="E77" s="349">
        <v>167.097</v>
      </c>
      <c r="F77" s="349"/>
      <c r="G77" s="350">
        <f t="shared" si="6"/>
        <v>118.5702</v>
      </c>
      <c r="H77" s="350">
        <f t="shared" si="7"/>
        <v>116.9679</v>
      </c>
      <c r="I77" s="350">
        <f t="shared" si="8"/>
        <v>0</v>
      </c>
    </row>
    <row r="78" ht="25.5" spans="1:9">
      <c r="A78" s="347"/>
      <c r="B78" s="353" t="s">
        <v>142</v>
      </c>
      <c r="C78" s="353" t="s">
        <v>141</v>
      </c>
      <c r="D78" s="349">
        <v>185.409</v>
      </c>
      <c r="E78" s="349">
        <v>183.12</v>
      </c>
      <c r="F78" s="349"/>
      <c r="G78" s="350">
        <f t="shared" si="6"/>
        <v>129.7863</v>
      </c>
      <c r="H78" s="350">
        <f t="shared" si="7"/>
        <v>128.184</v>
      </c>
      <c r="I78" s="350">
        <f t="shared" si="8"/>
        <v>0</v>
      </c>
    </row>
    <row r="79" spans="1:9">
      <c r="A79" s="347"/>
      <c r="B79" s="353" t="s">
        <v>143</v>
      </c>
      <c r="C79" s="353" t="s">
        <v>144</v>
      </c>
      <c r="D79" s="349">
        <v>160.23</v>
      </c>
      <c r="E79" s="349"/>
      <c r="F79" s="349"/>
      <c r="G79" s="350">
        <f t="shared" si="6"/>
        <v>112.161</v>
      </c>
      <c r="H79" s="350">
        <f t="shared" si="7"/>
        <v>0</v>
      </c>
      <c r="I79" s="350">
        <f t="shared" si="8"/>
        <v>0</v>
      </c>
    </row>
    <row r="80" spans="1:9">
      <c r="A80" s="347"/>
      <c r="B80" s="353" t="s">
        <v>145</v>
      </c>
      <c r="C80" s="353" t="s">
        <v>146</v>
      </c>
      <c r="D80" s="349">
        <v>144.207</v>
      </c>
      <c r="E80" s="349">
        <v>144.207</v>
      </c>
      <c r="F80" s="349"/>
      <c r="G80" s="350">
        <f t="shared" si="6"/>
        <v>100.9449</v>
      </c>
      <c r="H80" s="350">
        <f t="shared" si="7"/>
        <v>100.9449</v>
      </c>
      <c r="I80" s="350">
        <f t="shared" si="8"/>
        <v>0</v>
      </c>
    </row>
    <row r="81" ht="25.5" spans="1:9">
      <c r="A81" s="347"/>
      <c r="B81" s="353" t="s">
        <v>147</v>
      </c>
      <c r="C81" s="353" t="s">
        <v>148</v>
      </c>
      <c r="D81" s="349">
        <v>164.808</v>
      </c>
      <c r="E81" s="349">
        <v>121.317</v>
      </c>
      <c r="F81" s="349"/>
      <c r="G81" s="350">
        <f t="shared" si="6"/>
        <v>115.3656</v>
      </c>
      <c r="H81" s="350">
        <f t="shared" si="7"/>
        <v>84.9219</v>
      </c>
      <c r="I81" s="350">
        <f t="shared" si="8"/>
        <v>0</v>
      </c>
    </row>
    <row r="82" ht="38.25" spans="1:9">
      <c r="A82" s="347"/>
      <c r="B82" s="353" t="s">
        <v>149</v>
      </c>
      <c r="C82" s="353" t="s">
        <v>150</v>
      </c>
      <c r="D82" s="349">
        <v>169.386</v>
      </c>
      <c r="E82" s="349"/>
      <c r="F82" s="349"/>
      <c r="G82" s="350">
        <f t="shared" si="6"/>
        <v>118.5702</v>
      </c>
      <c r="H82" s="350">
        <f t="shared" si="7"/>
        <v>0</v>
      </c>
      <c r="I82" s="350">
        <f t="shared" si="8"/>
        <v>0</v>
      </c>
    </row>
    <row r="83" ht="25.5" spans="1:9">
      <c r="A83" s="347"/>
      <c r="B83" s="353" t="s">
        <v>151</v>
      </c>
      <c r="C83" s="353" t="s">
        <v>152</v>
      </c>
      <c r="D83" s="349">
        <v>132.762</v>
      </c>
      <c r="E83" s="349"/>
      <c r="F83" s="349"/>
      <c r="G83" s="350">
        <f t="shared" si="6"/>
        <v>92.9334</v>
      </c>
      <c r="H83" s="350">
        <f t="shared" si="7"/>
        <v>0</v>
      </c>
      <c r="I83" s="350">
        <f t="shared" si="8"/>
        <v>0</v>
      </c>
    </row>
    <row r="84" ht="15" customHeight="1" spans="1:9">
      <c r="A84" s="354" t="s">
        <v>153</v>
      </c>
      <c r="B84" s="354"/>
      <c r="C84" s="354"/>
      <c r="D84" s="354"/>
      <c r="E84" s="354"/>
      <c r="F84" s="354"/>
      <c r="G84" s="354"/>
      <c r="H84" s="354"/>
      <c r="I84" s="354"/>
    </row>
    <row r="85" ht="15" customHeight="1" spans="1:9">
      <c r="A85" s="344"/>
      <c r="B85" s="345"/>
      <c r="C85" s="345"/>
      <c r="D85" s="346" t="s">
        <v>6</v>
      </c>
      <c r="E85" s="346" t="s">
        <v>7</v>
      </c>
      <c r="F85" s="346" t="s">
        <v>8</v>
      </c>
      <c r="G85" s="346" t="s">
        <v>6</v>
      </c>
      <c r="H85" s="346" t="s">
        <v>7</v>
      </c>
      <c r="I85" s="346" t="s">
        <v>8</v>
      </c>
    </row>
    <row r="86" ht="38.25" spans="1:9">
      <c r="A86" s="347" t="s">
        <v>154</v>
      </c>
      <c r="B86" s="348" t="s">
        <v>155</v>
      </c>
      <c r="C86" s="348" t="s">
        <v>156</v>
      </c>
      <c r="D86" s="349">
        <v>137.76</v>
      </c>
      <c r="E86" s="349">
        <v>137.76</v>
      </c>
      <c r="F86" s="349"/>
      <c r="G86" s="350">
        <f t="shared" ref="G86:G117" si="9">D86*0.7</f>
        <v>96.432</v>
      </c>
      <c r="H86" s="350">
        <f t="shared" ref="H86:H117" si="10">E86*0.7</f>
        <v>96.432</v>
      </c>
      <c r="I86" s="350">
        <f t="shared" ref="I86:I117" si="11">F86*0.7</f>
        <v>0</v>
      </c>
    </row>
    <row r="87" ht="51" spans="1:9">
      <c r="A87" s="347" t="s">
        <v>154</v>
      </c>
      <c r="B87" s="348" t="s">
        <v>157</v>
      </c>
      <c r="C87" s="348" t="s">
        <v>158</v>
      </c>
      <c r="D87" s="349">
        <v>129.15</v>
      </c>
      <c r="E87" s="349"/>
      <c r="F87" s="349"/>
      <c r="G87" s="350">
        <f t="shared" si="9"/>
        <v>90.405</v>
      </c>
      <c r="H87" s="350">
        <f t="shared" si="10"/>
        <v>0</v>
      </c>
      <c r="I87" s="350">
        <f t="shared" si="11"/>
        <v>0</v>
      </c>
    </row>
    <row r="88" spans="1:9">
      <c r="A88" s="347" t="s">
        <v>154</v>
      </c>
      <c r="B88" s="351" t="s">
        <v>62</v>
      </c>
      <c r="C88" s="348" t="s">
        <v>159</v>
      </c>
      <c r="D88" s="349">
        <v>153.258</v>
      </c>
      <c r="E88" s="349">
        <v>154.98</v>
      </c>
      <c r="F88" s="349"/>
      <c r="G88" s="350">
        <f t="shared" si="9"/>
        <v>107.2806</v>
      </c>
      <c r="H88" s="350">
        <f t="shared" si="10"/>
        <v>108.486</v>
      </c>
      <c r="I88" s="350">
        <f t="shared" si="11"/>
        <v>0</v>
      </c>
    </row>
    <row r="89" spans="1:9">
      <c r="A89" s="347" t="s">
        <v>154</v>
      </c>
      <c r="B89" s="348" t="s">
        <v>160</v>
      </c>
      <c r="C89" s="348" t="s">
        <v>161</v>
      </c>
      <c r="D89" s="349">
        <v>182.532</v>
      </c>
      <c r="E89" s="349"/>
      <c r="F89" s="349"/>
      <c r="G89" s="350">
        <f t="shared" si="9"/>
        <v>127.7724</v>
      </c>
      <c r="H89" s="350">
        <f t="shared" si="10"/>
        <v>0</v>
      </c>
      <c r="I89" s="350">
        <f t="shared" si="11"/>
        <v>0</v>
      </c>
    </row>
    <row r="90" ht="25.5" spans="1:9">
      <c r="A90" s="347" t="s">
        <v>154</v>
      </c>
      <c r="B90" s="351" t="s">
        <v>162</v>
      </c>
      <c r="C90" s="348" t="s">
        <v>163</v>
      </c>
      <c r="D90" s="349">
        <v>165.312</v>
      </c>
      <c r="E90" s="349"/>
      <c r="F90" s="349"/>
      <c r="G90" s="350">
        <f t="shared" si="9"/>
        <v>115.7184</v>
      </c>
      <c r="H90" s="350">
        <f t="shared" si="10"/>
        <v>0</v>
      </c>
      <c r="I90" s="350">
        <f t="shared" si="11"/>
        <v>0</v>
      </c>
    </row>
    <row r="91" ht="51" spans="1:9">
      <c r="A91" s="347" t="s">
        <v>154</v>
      </c>
      <c r="B91" s="351" t="s">
        <v>164</v>
      </c>
      <c r="C91" s="348" t="s">
        <v>165</v>
      </c>
      <c r="D91" s="349">
        <v>303.072</v>
      </c>
      <c r="E91" s="349">
        <v>303.072</v>
      </c>
      <c r="F91" s="349"/>
      <c r="G91" s="350">
        <f t="shared" si="9"/>
        <v>212.1504</v>
      </c>
      <c r="H91" s="350">
        <f t="shared" si="10"/>
        <v>212.1504</v>
      </c>
      <c r="I91" s="350">
        <f t="shared" si="11"/>
        <v>0</v>
      </c>
    </row>
    <row r="92" spans="1:9">
      <c r="A92" s="347" t="s">
        <v>154</v>
      </c>
      <c r="B92" s="348" t="s">
        <v>66</v>
      </c>
      <c r="C92" s="348" t="s">
        <v>166</v>
      </c>
      <c r="D92" s="349">
        <v>261.744</v>
      </c>
      <c r="E92" s="349"/>
      <c r="F92" s="349"/>
      <c r="G92" s="350">
        <f t="shared" si="9"/>
        <v>183.2208</v>
      </c>
      <c r="H92" s="350">
        <f t="shared" si="10"/>
        <v>0</v>
      </c>
      <c r="I92" s="350">
        <f t="shared" si="11"/>
        <v>0</v>
      </c>
    </row>
    <row r="93" ht="51" spans="1:9">
      <c r="A93" s="347" t="s">
        <v>154</v>
      </c>
      <c r="B93" s="351" t="s">
        <v>20</v>
      </c>
      <c r="C93" s="348" t="s">
        <v>21</v>
      </c>
      <c r="D93" s="349">
        <v>125.706</v>
      </c>
      <c r="E93" s="349">
        <v>125.71</v>
      </c>
      <c r="F93" s="349"/>
      <c r="G93" s="350">
        <f t="shared" si="9"/>
        <v>87.9942</v>
      </c>
      <c r="H93" s="350">
        <f t="shared" si="10"/>
        <v>87.997</v>
      </c>
      <c r="I93" s="350">
        <f t="shared" si="11"/>
        <v>0</v>
      </c>
    </row>
    <row r="94" ht="25.5" spans="1:9">
      <c r="A94" s="347" t="s">
        <v>154</v>
      </c>
      <c r="B94" s="348" t="s">
        <v>167</v>
      </c>
      <c r="C94" s="355" t="s">
        <v>168</v>
      </c>
      <c r="D94" s="349">
        <v>137.76</v>
      </c>
      <c r="E94" s="349">
        <v>137.76</v>
      </c>
      <c r="F94" s="349"/>
      <c r="G94" s="350">
        <f t="shared" si="9"/>
        <v>96.432</v>
      </c>
      <c r="H94" s="350">
        <f t="shared" si="10"/>
        <v>96.432</v>
      </c>
      <c r="I94" s="350">
        <f t="shared" si="11"/>
        <v>0</v>
      </c>
    </row>
    <row r="95" ht="67.5" customHeight="1" spans="1:9">
      <c r="A95" s="347" t="s">
        <v>154</v>
      </c>
      <c r="B95" s="348" t="s">
        <v>169</v>
      </c>
      <c r="C95" s="348" t="s">
        <v>170</v>
      </c>
      <c r="D95" s="349">
        <v>72.324</v>
      </c>
      <c r="E95" s="349"/>
      <c r="F95" s="349"/>
      <c r="G95" s="350">
        <f t="shared" si="9"/>
        <v>50.6268</v>
      </c>
      <c r="H95" s="350">
        <f t="shared" si="10"/>
        <v>0</v>
      </c>
      <c r="I95" s="350">
        <f t="shared" si="11"/>
        <v>0</v>
      </c>
    </row>
    <row r="96" ht="38.25" spans="1:9">
      <c r="A96" s="347" t="s">
        <v>154</v>
      </c>
      <c r="B96" s="351" t="s">
        <v>171</v>
      </c>
      <c r="C96" s="348" t="s">
        <v>172</v>
      </c>
      <c r="D96" s="349">
        <v>235.914</v>
      </c>
      <c r="E96" s="349"/>
      <c r="F96" s="349"/>
      <c r="G96" s="350">
        <f t="shared" si="9"/>
        <v>165.1398</v>
      </c>
      <c r="H96" s="350">
        <f t="shared" si="10"/>
        <v>0</v>
      </c>
      <c r="I96" s="350">
        <f t="shared" si="11"/>
        <v>0</v>
      </c>
    </row>
    <row r="97" ht="25.5" spans="1:9">
      <c r="A97" s="347"/>
      <c r="B97" s="356" t="s">
        <v>173</v>
      </c>
      <c r="C97" s="356" t="s">
        <v>93</v>
      </c>
      <c r="D97" s="349">
        <v>164.808</v>
      </c>
      <c r="E97" s="349"/>
      <c r="F97" s="349"/>
      <c r="G97" s="350">
        <f t="shared" si="9"/>
        <v>115.3656</v>
      </c>
      <c r="H97" s="350">
        <f t="shared" si="10"/>
        <v>0</v>
      </c>
      <c r="I97" s="350">
        <f t="shared" si="11"/>
        <v>0</v>
      </c>
    </row>
    <row r="98" spans="1:9">
      <c r="A98" s="347"/>
      <c r="B98" s="356" t="s">
        <v>174</v>
      </c>
      <c r="C98" s="356" t="s">
        <v>175</v>
      </c>
      <c r="D98" s="349">
        <v>125.895</v>
      </c>
      <c r="E98" s="349"/>
      <c r="F98" s="349"/>
      <c r="G98" s="350">
        <f t="shared" si="9"/>
        <v>88.1265</v>
      </c>
      <c r="H98" s="350">
        <f t="shared" si="10"/>
        <v>0</v>
      </c>
      <c r="I98" s="350">
        <f t="shared" si="11"/>
        <v>0</v>
      </c>
    </row>
    <row r="99" ht="38.25" spans="1:9">
      <c r="A99" s="347"/>
      <c r="B99" s="356" t="s">
        <v>176</v>
      </c>
      <c r="C99" s="356" t="s">
        <v>93</v>
      </c>
      <c r="D99" s="349">
        <v>180.831</v>
      </c>
      <c r="E99" s="349"/>
      <c r="F99" s="349"/>
      <c r="G99" s="350">
        <f t="shared" si="9"/>
        <v>126.5817</v>
      </c>
      <c r="H99" s="350">
        <f t="shared" si="10"/>
        <v>0</v>
      </c>
      <c r="I99" s="350">
        <f t="shared" si="11"/>
        <v>0</v>
      </c>
    </row>
    <row r="100" ht="38.25" spans="1:9">
      <c r="A100" s="347"/>
      <c r="B100" s="356" t="s">
        <v>177</v>
      </c>
      <c r="C100" s="356" t="s">
        <v>40</v>
      </c>
      <c r="D100" s="349">
        <v>210.588</v>
      </c>
      <c r="E100" s="349"/>
      <c r="F100" s="349"/>
      <c r="G100" s="350">
        <f t="shared" si="9"/>
        <v>147.4116</v>
      </c>
      <c r="H100" s="350">
        <f t="shared" si="10"/>
        <v>0</v>
      </c>
      <c r="I100" s="350">
        <f t="shared" si="11"/>
        <v>0</v>
      </c>
    </row>
    <row r="101" spans="1:9">
      <c r="A101" s="347"/>
      <c r="B101" s="356" t="s">
        <v>178</v>
      </c>
      <c r="C101" s="356" t="s">
        <v>179</v>
      </c>
      <c r="D101" s="349">
        <v>208.299</v>
      </c>
      <c r="E101" s="349"/>
      <c r="F101" s="349"/>
      <c r="G101" s="350">
        <f t="shared" si="9"/>
        <v>145.8093</v>
      </c>
      <c r="H101" s="350">
        <f t="shared" si="10"/>
        <v>0</v>
      </c>
      <c r="I101" s="350">
        <f t="shared" si="11"/>
        <v>0</v>
      </c>
    </row>
    <row r="102" ht="51" spans="1:9">
      <c r="A102" s="347"/>
      <c r="B102" s="356" t="s">
        <v>180</v>
      </c>
      <c r="C102" s="356" t="s">
        <v>181</v>
      </c>
      <c r="D102" s="349">
        <v>240.345</v>
      </c>
      <c r="E102" s="349"/>
      <c r="F102" s="349"/>
      <c r="G102" s="350">
        <f t="shared" si="9"/>
        <v>168.2415</v>
      </c>
      <c r="H102" s="350">
        <f t="shared" si="10"/>
        <v>0</v>
      </c>
      <c r="I102" s="350">
        <f t="shared" si="11"/>
        <v>0</v>
      </c>
    </row>
    <row r="103" ht="38.25" spans="1:9">
      <c r="A103" s="347"/>
      <c r="B103" s="356" t="s">
        <v>182</v>
      </c>
      <c r="C103" s="356" t="s">
        <v>99</v>
      </c>
      <c r="D103" s="349">
        <v>354.795</v>
      </c>
      <c r="E103" s="349"/>
      <c r="F103" s="349"/>
      <c r="G103" s="350">
        <f t="shared" si="9"/>
        <v>248.3565</v>
      </c>
      <c r="H103" s="350">
        <f t="shared" si="10"/>
        <v>0</v>
      </c>
      <c r="I103" s="350">
        <f t="shared" si="11"/>
        <v>0</v>
      </c>
    </row>
    <row r="104" ht="51" spans="1:9">
      <c r="A104" s="347"/>
      <c r="B104" s="356" t="s">
        <v>183</v>
      </c>
      <c r="C104" s="356" t="s">
        <v>184</v>
      </c>
      <c r="D104" s="349">
        <v>357.084</v>
      </c>
      <c r="E104" s="349"/>
      <c r="F104" s="349"/>
      <c r="G104" s="350">
        <f t="shared" si="9"/>
        <v>249.9588</v>
      </c>
      <c r="H104" s="350">
        <f t="shared" si="10"/>
        <v>0</v>
      </c>
      <c r="I104" s="350">
        <f t="shared" si="11"/>
        <v>0</v>
      </c>
    </row>
    <row r="105" ht="38.25" spans="1:9">
      <c r="A105" s="347"/>
      <c r="B105" s="356" t="s">
        <v>185</v>
      </c>
      <c r="C105" s="356" t="s">
        <v>99</v>
      </c>
      <c r="D105" s="349">
        <v>279.258</v>
      </c>
      <c r="E105" s="349"/>
      <c r="F105" s="349"/>
      <c r="G105" s="350">
        <f t="shared" si="9"/>
        <v>195.4806</v>
      </c>
      <c r="H105" s="350">
        <f t="shared" si="10"/>
        <v>0</v>
      </c>
      <c r="I105" s="350">
        <f t="shared" si="11"/>
        <v>0</v>
      </c>
    </row>
    <row r="106" ht="38.25" spans="1:9">
      <c r="A106" s="347"/>
      <c r="B106" s="356" t="s">
        <v>186</v>
      </c>
      <c r="C106" s="356" t="s">
        <v>187</v>
      </c>
      <c r="D106" s="349">
        <v>194.565</v>
      </c>
      <c r="E106" s="349"/>
      <c r="F106" s="349"/>
      <c r="G106" s="350">
        <f t="shared" si="9"/>
        <v>136.1955</v>
      </c>
      <c r="H106" s="350">
        <f t="shared" si="10"/>
        <v>0</v>
      </c>
      <c r="I106" s="350">
        <f t="shared" si="11"/>
        <v>0</v>
      </c>
    </row>
    <row r="107" ht="25.5" spans="1:9">
      <c r="A107" s="347"/>
      <c r="B107" s="356" t="s">
        <v>188</v>
      </c>
      <c r="C107" s="356" t="s">
        <v>189</v>
      </c>
      <c r="D107" s="349">
        <v>189.987</v>
      </c>
      <c r="E107" s="349">
        <v>189.987</v>
      </c>
      <c r="F107" s="349"/>
      <c r="G107" s="350">
        <f t="shared" si="9"/>
        <v>132.9909</v>
      </c>
      <c r="H107" s="350">
        <f t="shared" si="10"/>
        <v>132.9909</v>
      </c>
      <c r="I107" s="350">
        <f t="shared" si="11"/>
        <v>0</v>
      </c>
    </row>
    <row r="108" ht="25.5" spans="1:9">
      <c r="A108" s="347"/>
      <c r="B108" s="356" t="s">
        <v>190</v>
      </c>
      <c r="C108" s="356" t="s">
        <v>105</v>
      </c>
      <c r="D108" s="349">
        <v>141.918</v>
      </c>
      <c r="E108" s="349">
        <v>141.918</v>
      </c>
      <c r="F108" s="349"/>
      <c r="G108" s="350">
        <f t="shared" si="9"/>
        <v>99.3426</v>
      </c>
      <c r="H108" s="350">
        <f t="shared" si="10"/>
        <v>99.3426</v>
      </c>
      <c r="I108" s="350">
        <f t="shared" si="11"/>
        <v>0</v>
      </c>
    </row>
    <row r="109" ht="38.25" spans="1:9">
      <c r="A109" s="347"/>
      <c r="B109" s="356" t="s">
        <v>191</v>
      </c>
      <c r="C109" s="356" t="s">
        <v>192</v>
      </c>
      <c r="D109" s="349">
        <v>393.708</v>
      </c>
      <c r="E109" s="349"/>
      <c r="F109" s="349"/>
      <c r="G109" s="350">
        <f t="shared" si="9"/>
        <v>275.5956</v>
      </c>
      <c r="H109" s="350">
        <f t="shared" si="10"/>
        <v>0</v>
      </c>
      <c r="I109" s="350">
        <f t="shared" si="11"/>
        <v>0</v>
      </c>
    </row>
    <row r="110" ht="25.5" spans="1:9">
      <c r="A110" s="347"/>
      <c r="B110" s="356" t="s">
        <v>193</v>
      </c>
      <c r="C110" s="356" t="s">
        <v>194</v>
      </c>
      <c r="D110" s="349">
        <v>176.253</v>
      </c>
      <c r="E110" s="349"/>
      <c r="F110" s="349"/>
      <c r="G110" s="350">
        <f t="shared" si="9"/>
        <v>123.3771</v>
      </c>
      <c r="H110" s="350">
        <f t="shared" si="10"/>
        <v>0</v>
      </c>
      <c r="I110" s="350">
        <f t="shared" si="11"/>
        <v>0</v>
      </c>
    </row>
    <row r="111" ht="25.5" spans="1:9">
      <c r="A111" s="347"/>
      <c r="B111" s="356" t="s">
        <v>195</v>
      </c>
      <c r="C111" s="356" t="s">
        <v>196</v>
      </c>
      <c r="D111" s="349">
        <v>173.964</v>
      </c>
      <c r="E111" s="349"/>
      <c r="F111" s="349"/>
      <c r="G111" s="350">
        <f t="shared" si="9"/>
        <v>121.7748</v>
      </c>
      <c r="H111" s="350">
        <f t="shared" si="10"/>
        <v>0</v>
      </c>
      <c r="I111" s="350">
        <f t="shared" si="11"/>
        <v>0</v>
      </c>
    </row>
    <row r="112" ht="25.5" spans="1:9">
      <c r="A112" s="347"/>
      <c r="B112" s="356" t="s">
        <v>197</v>
      </c>
      <c r="C112" s="356" t="s">
        <v>198</v>
      </c>
      <c r="D112" s="349">
        <v>288.414</v>
      </c>
      <c r="E112" s="349"/>
      <c r="F112" s="349"/>
      <c r="G112" s="350">
        <f t="shared" si="9"/>
        <v>201.8898</v>
      </c>
      <c r="H112" s="350">
        <f t="shared" si="10"/>
        <v>0</v>
      </c>
      <c r="I112" s="350">
        <f t="shared" si="11"/>
        <v>0</v>
      </c>
    </row>
    <row r="113" ht="25.5" spans="1:9">
      <c r="A113" s="347"/>
      <c r="B113" s="356" t="s">
        <v>116</v>
      </c>
      <c r="C113" s="356" t="s">
        <v>117</v>
      </c>
      <c r="D113" s="349">
        <v>119.028</v>
      </c>
      <c r="E113" s="349"/>
      <c r="F113" s="349"/>
      <c r="G113" s="350">
        <f t="shared" si="9"/>
        <v>83.3196</v>
      </c>
      <c r="H113" s="350">
        <f t="shared" si="10"/>
        <v>0</v>
      </c>
      <c r="I113" s="350">
        <f t="shared" si="11"/>
        <v>0</v>
      </c>
    </row>
    <row r="114" ht="38.25" spans="1:9">
      <c r="A114" s="347"/>
      <c r="B114" s="356" t="s">
        <v>199</v>
      </c>
      <c r="C114" s="356" t="s">
        <v>200</v>
      </c>
      <c r="D114" s="349">
        <v>228.9</v>
      </c>
      <c r="E114" s="349"/>
      <c r="F114" s="349"/>
      <c r="G114" s="350">
        <f t="shared" si="9"/>
        <v>160.23</v>
      </c>
      <c r="H114" s="350">
        <f t="shared" si="10"/>
        <v>0</v>
      </c>
      <c r="I114" s="350">
        <f t="shared" si="11"/>
        <v>0</v>
      </c>
    </row>
    <row r="115" ht="25.5" spans="1:9">
      <c r="A115" s="347"/>
      <c r="B115" s="356" t="s">
        <v>201</v>
      </c>
      <c r="C115" s="356" t="s">
        <v>202</v>
      </c>
      <c r="D115" s="349">
        <v>370.818</v>
      </c>
      <c r="E115" s="349"/>
      <c r="F115" s="349"/>
      <c r="G115" s="350">
        <f t="shared" si="9"/>
        <v>259.5726</v>
      </c>
      <c r="H115" s="350">
        <f t="shared" si="10"/>
        <v>0</v>
      </c>
      <c r="I115" s="350">
        <f t="shared" si="11"/>
        <v>0</v>
      </c>
    </row>
    <row r="116" ht="25.5" spans="1:9">
      <c r="A116" s="347"/>
      <c r="B116" s="356" t="s">
        <v>203</v>
      </c>
      <c r="C116" s="356" t="s">
        <v>204</v>
      </c>
      <c r="D116" s="349">
        <v>151.074</v>
      </c>
      <c r="E116" s="349"/>
      <c r="F116" s="349"/>
      <c r="G116" s="350">
        <f t="shared" si="9"/>
        <v>105.7518</v>
      </c>
      <c r="H116" s="350">
        <f t="shared" si="10"/>
        <v>0</v>
      </c>
      <c r="I116" s="350">
        <f t="shared" si="11"/>
        <v>0</v>
      </c>
    </row>
    <row r="117" ht="38.25" spans="1:9">
      <c r="A117" s="347"/>
      <c r="B117" s="356" t="s">
        <v>205</v>
      </c>
      <c r="C117" s="356" t="s">
        <v>206</v>
      </c>
      <c r="D117" s="349">
        <v>366.24</v>
      </c>
      <c r="E117" s="349"/>
      <c r="F117" s="349"/>
      <c r="G117" s="350">
        <f t="shared" si="9"/>
        <v>256.368</v>
      </c>
      <c r="H117" s="350">
        <f t="shared" si="10"/>
        <v>0</v>
      </c>
      <c r="I117" s="350">
        <f t="shared" si="11"/>
        <v>0</v>
      </c>
    </row>
    <row r="118" ht="51" spans="1:9">
      <c r="A118" s="347"/>
      <c r="B118" s="356" t="s">
        <v>207</v>
      </c>
      <c r="C118" s="356" t="s">
        <v>127</v>
      </c>
      <c r="D118" s="349">
        <v>260.946</v>
      </c>
      <c r="E118" s="349">
        <v>258.657</v>
      </c>
      <c r="F118" s="349"/>
      <c r="G118" s="350">
        <f t="shared" ref="G118:G134" si="12">D118*0.7</f>
        <v>182.6622</v>
      </c>
      <c r="H118" s="350">
        <f t="shared" ref="H118:H134" si="13">E118*0.7</f>
        <v>181.0599</v>
      </c>
      <c r="I118" s="350">
        <f t="shared" ref="I118:I134" si="14">F118*0.7</f>
        <v>0</v>
      </c>
    </row>
    <row r="119" ht="38.25" spans="1:9">
      <c r="A119" s="347"/>
      <c r="B119" s="356" t="s">
        <v>208</v>
      </c>
      <c r="C119" s="356" t="s">
        <v>209</v>
      </c>
      <c r="D119" s="349">
        <v>281.547</v>
      </c>
      <c r="E119" s="349"/>
      <c r="F119" s="349"/>
      <c r="G119" s="350">
        <f t="shared" si="12"/>
        <v>197.0829</v>
      </c>
      <c r="H119" s="350">
        <f t="shared" si="13"/>
        <v>0</v>
      </c>
      <c r="I119" s="350">
        <f t="shared" si="14"/>
        <v>0</v>
      </c>
    </row>
    <row r="120" ht="38.25" spans="1:9">
      <c r="A120" s="347"/>
      <c r="B120" s="356" t="s">
        <v>122</v>
      </c>
      <c r="C120" s="356" t="s">
        <v>210</v>
      </c>
      <c r="D120" s="349">
        <v>119.028</v>
      </c>
      <c r="E120" s="349"/>
      <c r="F120" s="349"/>
      <c r="G120" s="350">
        <f t="shared" si="12"/>
        <v>83.3196</v>
      </c>
      <c r="H120" s="350">
        <f t="shared" si="13"/>
        <v>0</v>
      </c>
      <c r="I120" s="350">
        <f t="shared" si="14"/>
        <v>0</v>
      </c>
    </row>
    <row r="121" ht="25.5" spans="1:9">
      <c r="A121" s="347"/>
      <c r="B121" s="356" t="s">
        <v>211</v>
      </c>
      <c r="C121" s="356" t="s">
        <v>212</v>
      </c>
      <c r="D121" s="349">
        <v>128.184</v>
      </c>
      <c r="E121" s="349"/>
      <c r="F121" s="349"/>
      <c r="G121" s="350">
        <f t="shared" si="12"/>
        <v>89.7288</v>
      </c>
      <c r="H121" s="350">
        <f t="shared" si="13"/>
        <v>0</v>
      </c>
      <c r="I121" s="350">
        <f t="shared" si="14"/>
        <v>0</v>
      </c>
    </row>
    <row r="122" ht="25.5" spans="1:9">
      <c r="A122" s="347"/>
      <c r="B122" s="356" t="s">
        <v>213</v>
      </c>
      <c r="C122" s="356" t="s">
        <v>214</v>
      </c>
      <c r="D122" s="349">
        <v>279.258</v>
      </c>
      <c r="E122" s="349">
        <v>279.258</v>
      </c>
      <c r="F122" s="349"/>
      <c r="G122" s="350">
        <f t="shared" si="12"/>
        <v>195.4806</v>
      </c>
      <c r="H122" s="350">
        <f t="shared" si="13"/>
        <v>195.4806</v>
      </c>
      <c r="I122" s="350">
        <f t="shared" si="14"/>
        <v>0</v>
      </c>
    </row>
    <row r="123" spans="1:9">
      <c r="A123" s="347"/>
      <c r="B123" s="356" t="s">
        <v>215</v>
      </c>
      <c r="C123" s="356" t="s">
        <v>216</v>
      </c>
      <c r="D123" s="349">
        <v>151.074</v>
      </c>
      <c r="E123" s="349">
        <v>151.074</v>
      </c>
      <c r="F123" s="349"/>
      <c r="G123" s="350">
        <f t="shared" si="12"/>
        <v>105.7518</v>
      </c>
      <c r="H123" s="350">
        <f t="shared" si="13"/>
        <v>105.7518</v>
      </c>
      <c r="I123" s="350">
        <f t="shared" si="14"/>
        <v>0</v>
      </c>
    </row>
    <row r="124" ht="25.5" spans="1:9">
      <c r="A124" s="347"/>
      <c r="B124" s="356" t="s">
        <v>217</v>
      </c>
      <c r="C124" s="356" t="s">
        <v>218</v>
      </c>
      <c r="D124" s="349">
        <v>183.12</v>
      </c>
      <c r="E124" s="349"/>
      <c r="F124" s="349"/>
      <c r="G124" s="350">
        <f t="shared" si="12"/>
        <v>128.184</v>
      </c>
      <c r="H124" s="350">
        <f t="shared" si="13"/>
        <v>0</v>
      </c>
      <c r="I124" s="350">
        <f t="shared" si="14"/>
        <v>0</v>
      </c>
    </row>
    <row r="125" ht="63.75" spans="1:9">
      <c r="A125" s="347"/>
      <c r="B125" s="356" t="s">
        <v>60</v>
      </c>
      <c r="C125" s="356" t="s">
        <v>219</v>
      </c>
      <c r="D125" s="349">
        <v>185.409</v>
      </c>
      <c r="E125" s="349">
        <v>183.12</v>
      </c>
      <c r="F125" s="349"/>
      <c r="G125" s="350">
        <f t="shared" si="12"/>
        <v>129.7863</v>
      </c>
      <c r="H125" s="350">
        <f t="shared" si="13"/>
        <v>128.184</v>
      </c>
      <c r="I125" s="350">
        <f t="shared" si="14"/>
        <v>0</v>
      </c>
    </row>
    <row r="126" ht="25.5" spans="1:9">
      <c r="A126" s="347"/>
      <c r="B126" s="356" t="s">
        <v>220</v>
      </c>
      <c r="C126" s="356" t="s">
        <v>221</v>
      </c>
      <c r="D126" s="349">
        <v>240.345</v>
      </c>
      <c r="E126" s="349">
        <v>251.79</v>
      </c>
      <c r="F126" s="349"/>
      <c r="G126" s="350">
        <f t="shared" si="12"/>
        <v>168.2415</v>
      </c>
      <c r="H126" s="350">
        <f t="shared" si="13"/>
        <v>176.253</v>
      </c>
      <c r="I126" s="350">
        <f t="shared" si="14"/>
        <v>0</v>
      </c>
    </row>
    <row r="127" spans="1:9">
      <c r="A127" s="347"/>
      <c r="B127" s="356" t="s">
        <v>222</v>
      </c>
      <c r="C127" s="356" t="s">
        <v>49</v>
      </c>
      <c r="D127" s="349">
        <v>171.675</v>
      </c>
      <c r="E127" s="349"/>
      <c r="F127" s="349"/>
      <c r="G127" s="350">
        <f t="shared" si="12"/>
        <v>120.1725</v>
      </c>
      <c r="H127" s="350">
        <f t="shared" si="13"/>
        <v>0</v>
      </c>
      <c r="I127" s="350">
        <f t="shared" si="14"/>
        <v>0</v>
      </c>
    </row>
    <row r="128" ht="25.5" spans="1:9">
      <c r="A128" s="347"/>
      <c r="B128" s="356" t="s">
        <v>223</v>
      </c>
      <c r="C128" s="356" t="s">
        <v>224</v>
      </c>
      <c r="D128" s="349">
        <v>347.928</v>
      </c>
      <c r="E128" s="349"/>
      <c r="F128" s="349"/>
      <c r="G128" s="350">
        <f t="shared" si="12"/>
        <v>243.5496</v>
      </c>
      <c r="H128" s="350">
        <f t="shared" si="13"/>
        <v>0</v>
      </c>
      <c r="I128" s="350">
        <f t="shared" si="14"/>
        <v>0</v>
      </c>
    </row>
    <row r="129" spans="1:9">
      <c r="A129" s="347"/>
      <c r="B129" s="356" t="s">
        <v>225</v>
      </c>
      <c r="C129" s="356" t="s">
        <v>226</v>
      </c>
      <c r="D129" s="349">
        <v>208.299</v>
      </c>
      <c r="E129" s="349"/>
      <c r="F129" s="349"/>
      <c r="G129" s="350">
        <f t="shared" si="12"/>
        <v>145.8093</v>
      </c>
      <c r="H129" s="350">
        <f t="shared" si="13"/>
        <v>0</v>
      </c>
      <c r="I129" s="350">
        <f t="shared" si="14"/>
        <v>0</v>
      </c>
    </row>
    <row r="130" spans="1:9">
      <c r="A130" s="347"/>
      <c r="B130" s="356" t="s">
        <v>227</v>
      </c>
      <c r="C130" s="356" t="s">
        <v>228</v>
      </c>
      <c r="D130" s="349">
        <v>144.207</v>
      </c>
      <c r="E130" s="349"/>
      <c r="F130" s="349"/>
      <c r="G130" s="350">
        <f t="shared" si="12"/>
        <v>100.9449</v>
      </c>
      <c r="H130" s="350">
        <f t="shared" si="13"/>
        <v>0</v>
      </c>
      <c r="I130" s="350">
        <f t="shared" si="14"/>
        <v>0</v>
      </c>
    </row>
    <row r="131" ht="51" spans="1:9">
      <c r="A131" s="347"/>
      <c r="B131" s="356" t="s">
        <v>147</v>
      </c>
      <c r="C131" s="356" t="s">
        <v>229</v>
      </c>
      <c r="D131" s="349">
        <v>194.565</v>
      </c>
      <c r="E131" s="349"/>
      <c r="F131" s="349"/>
      <c r="G131" s="350">
        <f t="shared" si="12"/>
        <v>136.1955</v>
      </c>
      <c r="H131" s="350">
        <f t="shared" si="13"/>
        <v>0</v>
      </c>
      <c r="I131" s="350">
        <f t="shared" si="14"/>
        <v>0</v>
      </c>
    </row>
    <row r="132" ht="38.25" spans="1:9">
      <c r="A132" s="347"/>
      <c r="B132" s="356" t="s">
        <v>230</v>
      </c>
      <c r="C132" s="356" t="s">
        <v>231</v>
      </c>
      <c r="D132" s="349">
        <v>160.23</v>
      </c>
      <c r="E132" s="349"/>
      <c r="F132" s="349"/>
      <c r="G132" s="350">
        <f t="shared" si="12"/>
        <v>112.161</v>
      </c>
      <c r="H132" s="350">
        <f t="shared" si="13"/>
        <v>0</v>
      </c>
      <c r="I132" s="350">
        <f t="shared" si="14"/>
        <v>0</v>
      </c>
    </row>
    <row r="133" spans="1:9">
      <c r="A133" s="347"/>
      <c r="B133" s="356" t="s">
        <v>232</v>
      </c>
      <c r="C133" s="356" t="s">
        <v>233</v>
      </c>
      <c r="D133" s="349">
        <v>107.583</v>
      </c>
      <c r="E133" s="349"/>
      <c r="F133" s="349"/>
      <c r="G133" s="350">
        <f t="shared" si="12"/>
        <v>75.3081</v>
      </c>
      <c r="H133" s="350">
        <f t="shared" si="13"/>
        <v>0</v>
      </c>
      <c r="I133" s="350">
        <f t="shared" si="14"/>
        <v>0</v>
      </c>
    </row>
    <row r="134" ht="38.25" spans="1:9">
      <c r="A134" s="347"/>
      <c r="B134" s="356" t="s">
        <v>234</v>
      </c>
      <c r="C134" s="356" t="s">
        <v>235</v>
      </c>
      <c r="D134" s="349">
        <v>215.166</v>
      </c>
      <c r="E134" s="349"/>
      <c r="F134" s="349"/>
      <c r="G134" s="350">
        <f t="shared" si="12"/>
        <v>150.6162</v>
      </c>
      <c r="H134" s="350">
        <f t="shared" si="13"/>
        <v>0</v>
      </c>
      <c r="I134" s="350">
        <f t="shared" si="14"/>
        <v>0</v>
      </c>
    </row>
    <row r="135" ht="15" customHeight="1" spans="1:9">
      <c r="A135" s="342" t="s">
        <v>236</v>
      </c>
      <c r="B135" s="342"/>
      <c r="C135" s="342"/>
      <c r="D135" s="342"/>
      <c r="E135" s="342"/>
      <c r="F135" s="342"/>
      <c r="G135" s="342"/>
      <c r="H135" s="342"/>
      <c r="I135" s="342"/>
    </row>
    <row r="136" ht="15" customHeight="1" spans="1:9">
      <c r="A136" s="344"/>
      <c r="B136" s="345"/>
      <c r="C136" s="345"/>
      <c r="D136" s="346" t="s">
        <v>6</v>
      </c>
      <c r="E136" s="346" t="s">
        <v>7</v>
      </c>
      <c r="F136" s="346" t="s">
        <v>8</v>
      </c>
      <c r="G136" s="346" t="s">
        <v>6</v>
      </c>
      <c r="H136" s="346" t="s">
        <v>7</v>
      </c>
      <c r="I136" s="346" t="s">
        <v>8</v>
      </c>
    </row>
    <row r="137" ht="51" spans="1:9">
      <c r="A137" s="347"/>
      <c r="B137" s="348" t="s">
        <v>237</v>
      </c>
      <c r="C137" s="348" t="s">
        <v>165</v>
      </c>
      <c r="D137" s="349">
        <v>148.092</v>
      </c>
      <c r="E137" s="349">
        <v>148.092</v>
      </c>
      <c r="F137" s="349"/>
      <c r="G137" s="350">
        <f>D137*0.7</f>
        <v>103.6644</v>
      </c>
      <c r="H137" s="350">
        <f>E137*0.7</f>
        <v>103.6644</v>
      </c>
      <c r="I137" s="350">
        <f>F137*0.7</f>
        <v>0</v>
      </c>
    </row>
    <row r="138" ht="15" customHeight="1" spans="1:9">
      <c r="A138" s="342" t="s">
        <v>238</v>
      </c>
      <c r="B138" s="342"/>
      <c r="C138" s="342"/>
      <c r="D138" s="342"/>
      <c r="E138" s="342"/>
      <c r="F138" s="342"/>
      <c r="G138" s="342"/>
      <c r="H138" s="342"/>
      <c r="I138" s="342"/>
    </row>
    <row r="139" ht="15" customHeight="1" spans="1:9">
      <c r="A139" s="344"/>
      <c r="B139" s="345"/>
      <c r="C139" s="345"/>
      <c r="D139" s="346" t="s">
        <v>6</v>
      </c>
      <c r="E139" s="346" t="s">
        <v>7</v>
      </c>
      <c r="F139" s="346" t="s">
        <v>8</v>
      </c>
      <c r="G139" s="346" t="s">
        <v>6</v>
      </c>
      <c r="H139" s="346" t="s">
        <v>7</v>
      </c>
      <c r="I139" s="346" t="s">
        <v>8</v>
      </c>
    </row>
    <row r="140" ht="25.5" spans="1:9">
      <c r="A140" s="347" t="s">
        <v>239</v>
      </c>
      <c r="B140" s="348" t="s">
        <v>240</v>
      </c>
      <c r="C140" s="348" t="s">
        <v>241</v>
      </c>
      <c r="D140" s="349">
        <v>206.64</v>
      </c>
      <c r="E140" s="349"/>
      <c r="F140" s="349"/>
      <c r="G140" s="350">
        <f t="shared" ref="G140:G171" si="15">D140*0.7</f>
        <v>144.648</v>
      </c>
      <c r="H140" s="350">
        <f t="shared" ref="H140:H171" si="16">E140*0.7</f>
        <v>0</v>
      </c>
      <c r="I140" s="350">
        <f t="shared" ref="I140:I171" si="17">F140*0.7</f>
        <v>0</v>
      </c>
    </row>
    <row r="141" ht="25.5" spans="1:9">
      <c r="A141" s="347" t="s">
        <v>239</v>
      </c>
      <c r="B141" s="348" t="s">
        <v>64</v>
      </c>
      <c r="C141" s="348" t="s">
        <v>65</v>
      </c>
      <c r="D141" s="349">
        <v>139.482</v>
      </c>
      <c r="E141" s="349">
        <v>139.482</v>
      </c>
      <c r="F141" s="349"/>
      <c r="G141" s="350">
        <f t="shared" si="15"/>
        <v>97.6374</v>
      </c>
      <c r="H141" s="350">
        <f t="shared" si="16"/>
        <v>97.6374</v>
      </c>
      <c r="I141" s="350">
        <f t="shared" si="17"/>
        <v>0</v>
      </c>
    </row>
    <row r="142" ht="25.5" spans="1:9">
      <c r="A142" s="347" t="s">
        <v>239</v>
      </c>
      <c r="B142" s="348" t="s">
        <v>242</v>
      </c>
      <c r="C142" s="348" t="s">
        <v>243</v>
      </c>
      <c r="D142" s="349">
        <v>127.428</v>
      </c>
      <c r="E142" s="349">
        <v>127.428</v>
      </c>
      <c r="F142" s="349"/>
      <c r="G142" s="350">
        <f t="shared" si="15"/>
        <v>89.1996</v>
      </c>
      <c r="H142" s="350">
        <f t="shared" si="16"/>
        <v>89.1996</v>
      </c>
      <c r="I142" s="350">
        <f t="shared" si="17"/>
        <v>0</v>
      </c>
    </row>
    <row r="143" ht="38.25" spans="1:9">
      <c r="A143" s="347" t="s">
        <v>239</v>
      </c>
      <c r="B143" s="351" t="s">
        <v>244</v>
      </c>
      <c r="C143" s="348" t="s">
        <v>245</v>
      </c>
      <c r="D143" s="349">
        <v>101.598</v>
      </c>
      <c r="E143" s="349">
        <v>101.598</v>
      </c>
      <c r="F143" s="349"/>
      <c r="G143" s="350">
        <f t="shared" si="15"/>
        <v>71.1186</v>
      </c>
      <c r="H143" s="350">
        <f t="shared" si="16"/>
        <v>71.1186</v>
      </c>
      <c r="I143" s="350">
        <f t="shared" si="17"/>
        <v>0</v>
      </c>
    </row>
    <row r="144" ht="25.5" spans="1:9">
      <c r="A144" s="347" t="s">
        <v>239</v>
      </c>
      <c r="B144" s="348" t="s">
        <v>246</v>
      </c>
      <c r="C144" s="348" t="s">
        <v>247</v>
      </c>
      <c r="D144" s="349">
        <v>98.154</v>
      </c>
      <c r="E144" s="349"/>
      <c r="F144" s="349"/>
      <c r="G144" s="350">
        <f t="shared" si="15"/>
        <v>68.7078</v>
      </c>
      <c r="H144" s="350">
        <f t="shared" si="16"/>
        <v>0</v>
      </c>
      <c r="I144" s="350">
        <f t="shared" si="17"/>
        <v>0</v>
      </c>
    </row>
    <row r="145" ht="51" spans="1:9">
      <c r="A145" s="347" t="s">
        <v>239</v>
      </c>
      <c r="B145" s="348" t="s">
        <v>248</v>
      </c>
      <c r="C145" s="348" t="s">
        <v>249</v>
      </c>
      <c r="D145" s="349">
        <v>179.088</v>
      </c>
      <c r="E145" s="349"/>
      <c r="F145" s="349"/>
      <c r="G145" s="350">
        <f t="shared" si="15"/>
        <v>125.3616</v>
      </c>
      <c r="H145" s="350">
        <f t="shared" si="16"/>
        <v>0</v>
      </c>
      <c r="I145" s="350">
        <f t="shared" si="17"/>
        <v>0</v>
      </c>
    </row>
    <row r="146" ht="25.5" spans="1:9">
      <c r="A146" s="347" t="s">
        <v>239</v>
      </c>
      <c r="B146" s="351" t="s">
        <v>250</v>
      </c>
      <c r="C146" s="348" t="s">
        <v>251</v>
      </c>
      <c r="D146" s="349">
        <v>227.304</v>
      </c>
      <c r="E146" s="349">
        <v>227.304</v>
      </c>
      <c r="F146" s="349"/>
      <c r="G146" s="350">
        <f t="shared" si="15"/>
        <v>159.1128</v>
      </c>
      <c r="H146" s="350">
        <f t="shared" si="16"/>
        <v>159.1128</v>
      </c>
      <c r="I146" s="350">
        <f t="shared" si="17"/>
        <v>0</v>
      </c>
    </row>
    <row r="147" ht="51" spans="1:9">
      <c r="A147" s="347" t="s">
        <v>239</v>
      </c>
      <c r="B147" s="351" t="s">
        <v>169</v>
      </c>
      <c r="C147" s="348" t="s">
        <v>252</v>
      </c>
      <c r="D147" s="349">
        <v>110.208</v>
      </c>
      <c r="E147" s="349"/>
      <c r="F147" s="349"/>
      <c r="G147" s="350">
        <f t="shared" si="15"/>
        <v>77.1456</v>
      </c>
      <c r="H147" s="350">
        <f t="shared" si="16"/>
        <v>0</v>
      </c>
      <c r="I147" s="350">
        <f t="shared" si="17"/>
        <v>0</v>
      </c>
    </row>
    <row r="148" ht="25.5" spans="1:9">
      <c r="A148" s="347" t="s">
        <v>239</v>
      </c>
      <c r="B148" s="351" t="s">
        <v>253</v>
      </c>
      <c r="C148" s="348" t="s">
        <v>254</v>
      </c>
      <c r="D148" s="349">
        <v>160.146</v>
      </c>
      <c r="E148" s="349"/>
      <c r="F148" s="349"/>
      <c r="G148" s="350">
        <f t="shared" si="15"/>
        <v>112.1022</v>
      </c>
      <c r="H148" s="350">
        <f t="shared" si="16"/>
        <v>0</v>
      </c>
      <c r="I148" s="350">
        <f t="shared" si="17"/>
        <v>0</v>
      </c>
    </row>
    <row r="149" ht="38.25" spans="1:9">
      <c r="A149" s="347" t="s">
        <v>239</v>
      </c>
      <c r="B149" s="351" t="s">
        <v>255</v>
      </c>
      <c r="C149" s="348" t="s">
        <v>249</v>
      </c>
      <c r="D149" s="349">
        <v>213.528</v>
      </c>
      <c r="E149" s="349"/>
      <c r="F149" s="349"/>
      <c r="G149" s="350">
        <f t="shared" si="15"/>
        <v>149.4696</v>
      </c>
      <c r="H149" s="350">
        <f t="shared" si="16"/>
        <v>0</v>
      </c>
      <c r="I149" s="350">
        <f t="shared" si="17"/>
        <v>0</v>
      </c>
    </row>
    <row r="150" ht="25.5" spans="1:9">
      <c r="A150" s="347" t="s">
        <v>239</v>
      </c>
      <c r="B150" s="351" t="s">
        <v>256</v>
      </c>
      <c r="C150" s="348" t="s">
        <v>257</v>
      </c>
      <c r="D150" s="349">
        <v>106.764</v>
      </c>
      <c r="E150" s="349"/>
      <c r="F150" s="349"/>
      <c r="G150" s="350">
        <f t="shared" si="15"/>
        <v>74.7348</v>
      </c>
      <c r="H150" s="350">
        <f t="shared" si="16"/>
        <v>0</v>
      </c>
      <c r="I150" s="350">
        <f t="shared" si="17"/>
        <v>0</v>
      </c>
    </row>
    <row r="151" ht="51" spans="1:9">
      <c r="A151" s="347" t="s">
        <v>239</v>
      </c>
      <c r="B151" s="351" t="s">
        <v>164</v>
      </c>
      <c r="C151" s="348" t="s">
        <v>165</v>
      </c>
      <c r="D151" s="349">
        <v>249.69</v>
      </c>
      <c r="E151" s="349">
        <v>249.69</v>
      </c>
      <c r="F151" s="349"/>
      <c r="G151" s="350">
        <f t="shared" si="15"/>
        <v>174.783</v>
      </c>
      <c r="H151" s="350">
        <f t="shared" si="16"/>
        <v>174.783</v>
      </c>
      <c r="I151" s="350">
        <f t="shared" si="17"/>
        <v>0</v>
      </c>
    </row>
    <row r="152" ht="25.5" spans="1:9">
      <c r="A152" s="347" t="s">
        <v>239</v>
      </c>
      <c r="B152" s="348" t="s">
        <v>258</v>
      </c>
      <c r="C152" s="348" t="s">
        <v>259</v>
      </c>
      <c r="D152" s="349">
        <v>117.096</v>
      </c>
      <c r="E152" s="349"/>
      <c r="F152" s="349"/>
      <c r="G152" s="350">
        <f t="shared" si="15"/>
        <v>81.9672</v>
      </c>
      <c r="H152" s="350">
        <f t="shared" si="16"/>
        <v>0</v>
      </c>
      <c r="I152" s="350">
        <f t="shared" si="17"/>
        <v>0</v>
      </c>
    </row>
    <row r="153" ht="51" spans="1:9">
      <c r="A153" s="347" t="s">
        <v>239</v>
      </c>
      <c r="B153" s="348" t="s">
        <v>260</v>
      </c>
      <c r="C153" s="348" t="s">
        <v>261</v>
      </c>
      <c r="D153" s="349">
        <v>158.424</v>
      </c>
      <c r="E153" s="349"/>
      <c r="F153" s="349"/>
      <c r="G153" s="350">
        <f t="shared" si="15"/>
        <v>110.8968</v>
      </c>
      <c r="H153" s="350">
        <f t="shared" si="16"/>
        <v>0</v>
      </c>
      <c r="I153" s="350">
        <f t="shared" si="17"/>
        <v>0</v>
      </c>
    </row>
    <row r="154" ht="51" spans="1:9">
      <c r="A154" s="347" t="s">
        <v>239</v>
      </c>
      <c r="B154" s="351" t="s">
        <v>20</v>
      </c>
      <c r="C154" s="348" t="s">
        <v>262</v>
      </c>
      <c r="D154" s="349">
        <v>172.2</v>
      </c>
      <c r="E154" s="349">
        <v>172.2</v>
      </c>
      <c r="F154" s="349"/>
      <c r="G154" s="350">
        <f t="shared" si="15"/>
        <v>120.54</v>
      </c>
      <c r="H154" s="350">
        <f t="shared" si="16"/>
        <v>120.54</v>
      </c>
      <c r="I154" s="350">
        <f t="shared" si="17"/>
        <v>0</v>
      </c>
    </row>
    <row r="155" ht="63.75" spans="1:9">
      <c r="A155" s="347" t="s">
        <v>239</v>
      </c>
      <c r="B155" s="348" t="s">
        <v>86</v>
      </c>
      <c r="C155" s="348" t="s">
        <v>263</v>
      </c>
      <c r="D155" s="349">
        <v>454.608</v>
      </c>
      <c r="E155" s="349"/>
      <c r="F155" s="349"/>
      <c r="G155" s="350">
        <f t="shared" si="15"/>
        <v>318.2256</v>
      </c>
      <c r="H155" s="350">
        <f t="shared" si="16"/>
        <v>0</v>
      </c>
      <c r="I155" s="350">
        <f t="shared" si="17"/>
        <v>0</v>
      </c>
    </row>
    <row r="156" ht="25.5" spans="1:9">
      <c r="A156" s="347" t="s">
        <v>239</v>
      </c>
      <c r="B156" s="348" t="s">
        <v>264</v>
      </c>
      <c r="C156" s="348" t="s">
        <v>265</v>
      </c>
      <c r="D156" s="349"/>
      <c r="E156" s="349">
        <v>106.764</v>
      </c>
      <c r="F156" s="349"/>
      <c r="G156" s="350">
        <f t="shared" si="15"/>
        <v>0</v>
      </c>
      <c r="H156" s="350">
        <f t="shared" si="16"/>
        <v>74.7348</v>
      </c>
      <c r="I156" s="350">
        <f t="shared" si="17"/>
        <v>0</v>
      </c>
    </row>
    <row r="157" ht="38.25" spans="1:9">
      <c r="A157" s="347" t="s">
        <v>239</v>
      </c>
      <c r="B157" s="351" t="s">
        <v>266</v>
      </c>
      <c r="C157" s="348" t="s">
        <v>267</v>
      </c>
      <c r="D157" s="349"/>
      <c r="E157" s="349">
        <v>206.64</v>
      </c>
      <c r="F157" s="349"/>
      <c r="G157" s="350">
        <f t="shared" si="15"/>
        <v>0</v>
      </c>
      <c r="H157" s="350">
        <f t="shared" si="16"/>
        <v>144.648</v>
      </c>
      <c r="I157" s="350">
        <f t="shared" si="17"/>
        <v>0</v>
      </c>
    </row>
    <row r="158" ht="38.25" spans="1:9">
      <c r="A158" s="347"/>
      <c r="B158" s="356" t="s">
        <v>176</v>
      </c>
      <c r="C158" s="356" t="s">
        <v>93</v>
      </c>
      <c r="D158" s="349">
        <v>199.143</v>
      </c>
      <c r="E158" s="349"/>
      <c r="F158" s="349"/>
      <c r="G158" s="350">
        <f t="shared" si="15"/>
        <v>139.4001</v>
      </c>
      <c r="H158" s="350">
        <f t="shared" si="16"/>
        <v>0</v>
      </c>
      <c r="I158" s="350">
        <f t="shared" si="17"/>
        <v>0</v>
      </c>
    </row>
    <row r="159" ht="38.25" spans="1:9">
      <c r="A159" s="347"/>
      <c r="B159" s="356" t="s">
        <v>177</v>
      </c>
      <c r="C159" s="356" t="s">
        <v>268</v>
      </c>
      <c r="D159" s="349">
        <v>224.322</v>
      </c>
      <c r="E159" s="349"/>
      <c r="F159" s="349"/>
      <c r="G159" s="350">
        <f t="shared" si="15"/>
        <v>157.0254</v>
      </c>
      <c r="H159" s="350">
        <f t="shared" si="16"/>
        <v>0</v>
      </c>
      <c r="I159" s="350">
        <f t="shared" si="17"/>
        <v>0</v>
      </c>
    </row>
    <row r="160" spans="1:9">
      <c r="A160" s="347"/>
      <c r="B160" s="356" t="s">
        <v>269</v>
      </c>
      <c r="C160" s="356" t="s">
        <v>270</v>
      </c>
      <c r="D160" s="349">
        <v>189.987</v>
      </c>
      <c r="E160" s="349"/>
      <c r="F160" s="349"/>
      <c r="G160" s="350">
        <f t="shared" si="15"/>
        <v>132.9909</v>
      </c>
      <c r="H160" s="350">
        <f t="shared" si="16"/>
        <v>0</v>
      </c>
      <c r="I160" s="350">
        <f t="shared" si="17"/>
        <v>0</v>
      </c>
    </row>
    <row r="161" ht="51" spans="1:9">
      <c r="A161" s="347"/>
      <c r="B161" s="356" t="s">
        <v>180</v>
      </c>
      <c r="C161" s="356" t="s">
        <v>271</v>
      </c>
      <c r="D161" s="349">
        <v>157.941</v>
      </c>
      <c r="E161" s="349"/>
      <c r="F161" s="349"/>
      <c r="G161" s="350">
        <f t="shared" si="15"/>
        <v>110.5587</v>
      </c>
      <c r="H161" s="350">
        <f t="shared" si="16"/>
        <v>0</v>
      </c>
      <c r="I161" s="350">
        <f t="shared" si="17"/>
        <v>0</v>
      </c>
    </row>
    <row r="162" ht="38.25" spans="1:9">
      <c r="A162" s="347"/>
      <c r="B162" s="356" t="s">
        <v>272</v>
      </c>
      <c r="C162" s="356" t="s">
        <v>273</v>
      </c>
      <c r="D162" s="349"/>
      <c r="E162" s="349">
        <v>196.854</v>
      </c>
      <c r="F162" s="349"/>
      <c r="G162" s="350">
        <f t="shared" si="15"/>
        <v>0</v>
      </c>
      <c r="H162" s="350">
        <f t="shared" si="16"/>
        <v>137.7978</v>
      </c>
      <c r="I162" s="350">
        <f t="shared" si="17"/>
        <v>0</v>
      </c>
    </row>
    <row r="163" ht="38.25" spans="1:9">
      <c r="A163" s="347"/>
      <c r="B163" s="356" t="s">
        <v>182</v>
      </c>
      <c r="C163" s="356" t="s">
        <v>99</v>
      </c>
      <c r="D163" s="349">
        <v>425.754</v>
      </c>
      <c r="E163" s="349"/>
      <c r="F163" s="349"/>
      <c r="G163" s="350">
        <f t="shared" si="15"/>
        <v>298.0278</v>
      </c>
      <c r="H163" s="350">
        <f t="shared" si="16"/>
        <v>0</v>
      </c>
      <c r="I163" s="350">
        <f t="shared" si="17"/>
        <v>0</v>
      </c>
    </row>
    <row r="164" ht="38.25" spans="1:9">
      <c r="A164" s="347"/>
      <c r="B164" s="356" t="s">
        <v>185</v>
      </c>
      <c r="C164" s="356" t="s">
        <v>99</v>
      </c>
      <c r="D164" s="349">
        <v>265.524</v>
      </c>
      <c r="E164" s="349"/>
      <c r="F164" s="349"/>
      <c r="G164" s="350">
        <f t="shared" si="15"/>
        <v>185.8668</v>
      </c>
      <c r="H164" s="350">
        <f t="shared" si="16"/>
        <v>0</v>
      </c>
      <c r="I164" s="350">
        <f t="shared" si="17"/>
        <v>0</v>
      </c>
    </row>
    <row r="165" ht="38.25" spans="1:9">
      <c r="A165" s="347"/>
      <c r="B165" s="356" t="s">
        <v>274</v>
      </c>
      <c r="C165" s="356" t="s">
        <v>275</v>
      </c>
      <c r="D165" s="349">
        <v>370.818</v>
      </c>
      <c r="E165" s="349"/>
      <c r="F165" s="349"/>
      <c r="G165" s="350">
        <f t="shared" si="15"/>
        <v>259.5726</v>
      </c>
      <c r="H165" s="350">
        <f t="shared" si="16"/>
        <v>0</v>
      </c>
      <c r="I165" s="350">
        <f t="shared" si="17"/>
        <v>0</v>
      </c>
    </row>
    <row r="166" ht="38.25" spans="1:9">
      <c r="A166" s="347"/>
      <c r="B166" s="356" t="s">
        <v>186</v>
      </c>
      <c r="C166" s="356" t="s">
        <v>276</v>
      </c>
      <c r="D166" s="349">
        <v>178.542</v>
      </c>
      <c r="E166" s="349"/>
      <c r="F166" s="349"/>
      <c r="G166" s="350">
        <f t="shared" si="15"/>
        <v>124.9794</v>
      </c>
      <c r="H166" s="350">
        <f t="shared" si="16"/>
        <v>0</v>
      </c>
      <c r="I166" s="350">
        <f t="shared" si="17"/>
        <v>0</v>
      </c>
    </row>
    <row r="167" ht="38.25" spans="1:9">
      <c r="A167" s="347"/>
      <c r="B167" s="356" t="s">
        <v>277</v>
      </c>
      <c r="C167" s="356" t="s">
        <v>278</v>
      </c>
      <c r="D167" s="349">
        <v>256.368</v>
      </c>
      <c r="E167" s="349"/>
      <c r="F167" s="349"/>
      <c r="G167" s="350">
        <f t="shared" si="15"/>
        <v>179.4576</v>
      </c>
      <c r="H167" s="350">
        <f t="shared" si="16"/>
        <v>0</v>
      </c>
      <c r="I167" s="350">
        <f t="shared" si="17"/>
        <v>0</v>
      </c>
    </row>
    <row r="168" ht="25.5" spans="1:9">
      <c r="A168" s="347"/>
      <c r="B168" s="356" t="s">
        <v>279</v>
      </c>
      <c r="C168" s="356" t="s">
        <v>254</v>
      </c>
      <c r="D168" s="349"/>
      <c r="E168" s="349">
        <v>212.877</v>
      </c>
      <c r="F168" s="349"/>
      <c r="G168" s="350">
        <f t="shared" si="15"/>
        <v>0</v>
      </c>
      <c r="H168" s="350">
        <f t="shared" si="16"/>
        <v>149.0139</v>
      </c>
      <c r="I168" s="350">
        <f t="shared" si="17"/>
        <v>0</v>
      </c>
    </row>
    <row r="169" ht="25.5" spans="1:9">
      <c r="A169" s="347"/>
      <c r="B169" s="356" t="s">
        <v>280</v>
      </c>
      <c r="C169" s="356" t="s">
        <v>281</v>
      </c>
      <c r="D169" s="349">
        <v>281.547</v>
      </c>
      <c r="E169" s="349">
        <v>281.547</v>
      </c>
      <c r="F169" s="349"/>
      <c r="G169" s="350">
        <f t="shared" si="15"/>
        <v>197.0829</v>
      </c>
      <c r="H169" s="350">
        <f t="shared" si="16"/>
        <v>197.0829</v>
      </c>
      <c r="I169" s="350">
        <f t="shared" si="17"/>
        <v>0</v>
      </c>
    </row>
    <row r="170" ht="25.5" spans="1:9">
      <c r="A170" s="347"/>
      <c r="B170" s="356" t="s">
        <v>188</v>
      </c>
      <c r="C170" s="356" t="s">
        <v>189</v>
      </c>
      <c r="D170" s="349">
        <v>160.23</v>
      </c>
      <c r="E170" s="349">
        <v>157.941</v>
      </c>
      <c r="F170" s="349"/>
      <c r="G170" s="350">
        <f t="shared" si="15"/>
        <v>112.161</v>
      </c>
      <c r="H170" s="350">
        <f t="shared" si="16"/>
        <v>110.5587</v>
      </c>
      <c r="I170" s="350">
        <f t="shared" si="17"/>
        <v>0</v>
      </c>
    </row>
    <row r="171" ht="25.5" spans="1:9">
      <c r="A171" s="347"/>
      <c r="B171" s="356" t="s">
        <v>190</v>
      </c>
      <c r="C171" s="356" t="s">
        <v>105</v>
      </c>
      <c r="D171" s="349">
        <v>157.941</v>
      </c>
      <c r="E171" s="349">
        <v>157.941</v>
      </c>
      <c r="F171" s="349"/>
      <c r="G171" s="350">
        <f t="shared" si="15"/>
        <v>110.5587</v>
      </c>
      <c r="H171" s="350">
        <f t="shared" si="16"/>
        <v>110.5587</v>
      </c>
      <c r="I171" s="350">
        <f t="shared" si="17"/>
        <v>0</v>
      </c>
    </row>
    <row r="172" ht="38.25" spans="1:9">
      <c r="A172" s="347"/>
      <c r="B172" s="356" t="s">
        <v>191</v>
      </c>
      <c r="C172" s="356" t="s">
        <v>192</v>
      </c>
      <c r="D172" s="349">
        <v>283.836</v>
      </c>
      <c r="E172" s="349"/>
      <c r="F172" s="349"/>
      <c r="G172" s="350">
        <f t="shared" ref="G172:G190" si="18">D172*0.7</f>
        <v>198.6852</v>
      </c>
      <c r="H172" s="350">
        <f t="shared" ref="H172:H190" si="19">E172*0.7</f>
        <v>0</v>
      </c>
      <c r="I172" s="350">
        <f t="shared" ref="I172:I190" si="20">F172*0.7</f>
        <v>0</v>
      </c>
    </row>
    <row r="173" ht="25.5" spans="1:9">
      <c r="A173" s="347"/>
      <c r="B173" s="356" t="s">
        <v>193</v>
      </c>
      <c r="C173" s="356" t="s">
        <v>194</v>
      </c>
      <c r="D173" s="349">
        <v>352.506</v>
      </c>
      <c r="E173" s="349"/>
      <c r="F173" s="349"/>
      <c r="G173" s="350">
        <f t="shared" si="18"/>
        <v>246.7542</v>
      </c>
      <c r="H173" s="350">
        <f t="shared" si="19"/>
        <v>0</v>
      </c>
      <c r="I173" s="350">
        <f t="shared" si="20"/>
        <v>0</v>
      </c>
    </row>
    <row r="174" ht="25.5" spans="1:9">
      <c r="A174" s="347"/>
      <c r="B174" s="356" t="s">
        <v>282</v>
      </c>
      <c r="C174" s="356" t="s">
        <v>137</v>
      </c>
      <c r="D174" s="349">
        <v>112.161</v>
      </c>
      <c r="E174" s="349"/>
      <c r="F174" s="349"/>
      <c r="G174" s="350">
        <f t="shared" si="18"/>
        <v>78.5127</v>
      </c>
      <c r="H174" s="350">
        <f t="shared" si="19"/>
        <v>0</v>
      </c>
      <c r="I174" s="350">
        <f t="shared" si="20"/>
        <v>0</v>
      </c>
    </row>
    <row r="175" spans="1:9">
      <c r="A175" s="347"/>
      <c r="B175" s="356" t="s">
        <v>283</v>
      </c>
      <c r="C175" s="356" t="s">
        <v>284</v>
      </c>
      <c r="D175" s="349"/>
      <c r="E175" s="349">
        <v>130.473</v>
      </c>
      <c r="F175" s="349"/>
      <c r="G175" s="350">
        <f t="shared" si="18"/>
        <v>0</v>
      </c>
      <c r="H175" s="350">
        <f t="shared" si="19"/>
        <v>91.3311</v>
      </c>
      <c r="I175" s="350">
        <f t="shared" si="20"/>
        <v>0</v>
      </c>
    </row>
    <row r="176" ht="25.5" spans="1:9">
      <c r="A176" s="347"/>
      <c r="B176" s="356" t="s">
        <v>258</v>
      </c>
      <c r="C176" s="356" t="s">
        <v>259</v>
      </c>
      <c r="D176" s="349"/>
      <c r="E176" s="349">
        <v>153.363</v>
      </c>
      <c r="F176" s="349"/>
      <c r="G176" s="350">
        <f t="shared" si="18"/>
        <v>0</v>
      </c>
      <c r="H176" s="350">
        <f t="shared" si="19"/>
        <v>107.3541</v>
      </c>
      <c r="I176" s="350">
        <f t="shared" si="20"/>
        <v>0</v>
      </c>
    </row>
    <row r="177" ht="38.25" spans="1:9">
      <c r="A177" s="347"/>
      <c r="B177" s="356" t="s">
        <v>255</v>
      </c>
      <c r="C177" s="356" t="s">
        <v>249</v>
      </c>
      <c r="E177" s="349">
        <v>283.836</v>
      </c>
      <c r="F177" s="349"/>
      <c r="G177" s="350">
        <f t="shared" si="18"/>
        <v>0</v>
      </c>
      <c r="H177" s="350">
        <f t="shared" si="19"/>
        <v>198.6852</v>
      </c>
      <c r="I177" s="350">
        <f t="shared" si="20"/>
        <v>0</v>
      </c>
    </row>
    <row r="178" ht="38.25" spans="1:9">
      <c r="A178" s="347"/>
      <c r="B178" s="356" t="s">
        <v>285</v>
      </c>
      <c r="C178" s="356"/>
      <c r="D178" s="349">
        <v>228.9</v>
      </c>
      <c r="E178" s="349">
        <v>219.744</v>
      </c>
      <c r="F178" s="349"/>
      <c r="G178" s="350">
        <f t="shared" si="18"/>
        <v>160.23</v>
      </c>
      <c r="H178" s="350">
        <f t="shared" si="19"/>
        <v>153.8208</v>
      </c>
      <c r="I178" s="350">
        <f t="shared" si="20"/>
        <v>0</v>
      </c>
    </row>
    <row r="179" ht="38.25" spans="1:9">
      <c r="A179" s="347"/>
      <c r="B179" s="356" t="s">
        <v>205</v>
      </c>
      <c r="C179" s="356" t="s">
        <v>206</v>
      </c>
      <c r="D179" s="349">
        <v>3154.882</v>
      </c>
      <c r="E179" s="349"/>
      <c r="F179" s="349"/>
      <c r="G179" s="350">
        <f t="shared" si="18"/>
        <v>2208.4174</v>
      </c>
      <c r="H179" s="350">
        <f t="shared" si="19"/>
        <v>0</v>
      </c>
      <c r="I179" s="350">
        <f t="shared" si="20"/>
        <v>0</v>
      </c>
    </row>
    <row r="180" ht="51" spans="1:9">
      <c r="A180" s="347"/>
      <c r="B180" s="356" t="s">
        <v>207</v>
      </c>
      <c r="C180" s="356" t="s">
        <v>209</v>
      </c>
      <c r="D180" s="349">
        <v>171.675</v>
      </c>
      <c r="E180" s="349"/>
      <c r="F180" s="349"/>
      <c r="G180" s="350">
        <f t="shared" si="18"/>
        <v>120.1725</v>
      </c>
      <c r="H180" s="350">
        <f t="shared" si="19"/>
        <v>0</v>
      </c>
      <c r="I180" s="350">
        <f t="shared" si="20"/>
        <v>0</v>
      </c>
    </row>
    <row r="181" ht="38.25" spans="1:9">
      <c r="A181" s="347"/>
      <c r="B181" s="356" t="s">
        <v>208</v>
      </c>
      <c r="C181" s="356" t="s">
        <v>286</v>
      </c>
      <c r="D181" s="349">
        <v>286.125</v>
      </c>
      <c r="E181" s="349"/>
      <c r="F181" s="349"/>
      <c r="G181" s="350">
        <f t="shared" si="18"/>
        <v>200.2875</v>
      </c>
      <c r="H181" s="350">
        <f t="shared" si="19"/>
        <v>0</v>
      </c>
      <c r="I181" s="350">
        <f t="shared" si="20"/>
        <v>0</v>
      </c>
    </row>
    <row r="182" ht="25.5" spans="1:9">
      <c r="A182" s="347"/>
      <c r="B182" s="356" t="s">
        <v>213</v>
      </c>
      <c r="C182" s="356" t="s">
        <v>287</v>
      </c>
      <c r="D182" s="349">
        <v>219.744</v>
      </c>
      <c r="E182" s="349"/>
      <c r="F182" s="349"/>
      <c r="G182" s="350">
        <f t="shared" si="18"/>
        <v>153.8208</v>
      </c>
      <c r="H182" s="350">
        <f t="shared" si="19"/>
        <v>0</v>
      </c>
      <c r="I182" s="350">
        <f t="shared" si="20"/>
        <v>0</v>
      </c>
    </row>
    <row r="183" ht="25.5" spans="1:9">
      <c r="A183" s="347"/>
      <c r="B183" s="356" t="s">
        <v>217</v>
      </c>
      <c r="C183" s="356" t="s">
        <v>133</v>
      </c>
      <c r="D183" s="349">
        <v>263.235</v>
      </c>
      <c r="E183" s="349"/>
      <c r="F183" s="349"/>
      <c r="G183" s="350">
        <f t="shared" si="18"/>
        <v>184.2645</v>
      </c>
      <c r="H183" s="350">
        <f t="shared" si="19"/>
        <v>0</v>
      </c>
      <c r="I183" s="350">
        <f t="shared" si="20"/>
        <v>0</v>
      </c>
    </row>
    <row r="184" spans="1:9">
      <c r="A184" s="347"/>
      <c r="B184" s="356" t="s">
        <v>288</v>
      </c>
      <c r="C184" s="356" t="s">
        <v>289</v>
      </c>
      <c r="D184" s="349">
        <v>146.496</v>
      </c>
      <c r="E184" s="349"/>
      <c r="F184" s="349"/>
      <c r="G184" s="350">
        <f t="shared" si="18"/>
        <v>102.5472</v>
      </c>
      <c r="H184" s="350">
        <f t="shared" si="19"/>
        <v>0</v>
      </c>
      <c r="I184" s="350">
        <f t="shared" si="20"/>
        <v>0</v>
      </c>
    </row>
    <row r="185" ht="25.5" spans="1:9">
      <c r="A185" s="347"/>
      <c r="B185" s="356" t="s">
        <v>290</v>
      </c>
      <c r="C185" s="356" t="s">
        <v>224</v>
      </c>
      <c r="D185" s="349">
        <v>173.964</v>
      </c>
      <c r="E185" s="349">
        <v>173.964</v>
      </c>
      <c r="F185" s="349"/>
      <c r="G185" s="350">
        <f t="shared" si="18"/>
        <v>121.7748</v>
      </c>
      <c r="H185" s="350">
        <f t="shared" si="19"/>
        <v>121.7748</v>
      </c>
      <c r="I185" s="350">
        <f t="shared" si="20"/>
        <v>0</v>
      </c>
    </row>
    <row r="186" ht="38.25" spans="1:9">
      <c r="A186" s="347"/>
      <c r="B186" s="356" t="s">
        <v>291</v>
      </c>
      <c r="C186" s="356" t="s">
        <v>292</v>
      </c>
      <c r="D186" s="349">
        <v>164.808</v>
      </c>
      <c r="E186" s="349">
        <v>164.808</v>
      </c>
      <c r="F186" s="349"/>
      <c r="G186" s="350">
        <f t="shared" si="18"/>
        <v>115.3656</v>
      </c>
      <c r="H186" s="350">
        <f t="shared" si="19"/>
        <v>115.3656</v>
      </c>
      <c r="I186" s="350">
        <f t="shared" si="20"/>
        <v>0</v>
      </c>
    </row>
    <row r="187" ht="38.25" spans="1:9">
      <c r="A187" s="347"/>
      <c r="B187" s="356" t="s">
        <v>293</v>
      </c>
      <c r="C187" s="356" t="s">
        <v>294</v>
      </c>
      <c r="D187" s="349">
        <v>203.721</v>
      </c>
      <c r="E187" s="349">
        <v>183.12</v>
      </c>
      <c r="F187" s="349"/>
      <c r="G187" s="350">
        <f t="shared" si="18"/>
        <v>142.6047</v>
      </c>
      <c r="H187" s="350">
        <f t="shared" si="19"/>
        <v>128.184</v>
      </c>
      <c r="I187" s="350">
        <f t="shared" si="20"/>
        <v>0</v>
      </c>
    </row>
    <row r="188" ht="25.5" spans="1:9">
      <c r="A188" s="347"/>
      <c r="B188" s="356" t="s">
        <v>295</v>
      </c>
      <c r="C188" s="356" t="s">
        <v>228</v>
      </c>
      <c r="D188" s="349">
        <v>109.872</v>
      </c>
      <c r="E188" s="349"/>
      <c r="F188" s="349"/>
      <c r="G188" s="350">
        <f t="shared" si="18"/>
        <v>76.9104</v>
      </c>
      <c r="H188" s="350">
        <f t="shared" si="19"/>
        <v>0</v>
      </c>
      <c r="I188" s="350">
        <f t="shared" si="20"/>
        <v>0</v>
      </c>
    </row>
    <row r="189" ht="38.25" spans="1:9">
      <c r="A189" s="347"/>
      <c r="B189" s="356" t="s">
        <v>230</v>
      </c>
      <c r="C189" s="356" t="s">
        <v>231</v>
      </c>
      <c r="D189" s="349">
        <v>132.762</v>
      </c>
      <c r="E189" s="349"/>
      <c r="F189" s="349"/>
      <c r="G189" s="350">
        <f t="shared" si="18"/>
        <v>92.9334</v>
      </c>
      <c r="H189" s="350">
        <f t="shared" si="19"/>
        <v>0</v>
      </c>
      <c r="I189" s="350">
        <f t="shared" si="20"/>
        <v>0</v>
      </c>
    </row>
    <row r="190" ht="51" spans="1:9">
      <c r="A190" s="347"/>
      <c r="B190" s="356" t="s">
        <v>296</v>
      </c>
      <c r="C190" s="356" t="s">
        <v>228</v>
      </c>
      <c r="D190" s="349">
        <v>171.675</v>
      </c>
      <c r="E190" s="349"/>
      <c r="F190" s="349"/>
      <c r="G190" s="350">
        <f t="shared" si="18"/>
        <v>120.1725</v>
      </c>
      <c r="H190" s="350">
        <f t="shared" si="19"/>
        <v>0</v>
      </c>
      <c r="I190" s="350">
        <f t="shared" si="20"/>
        <v>0</v>
      </c>
    </row>
  </sheetData>
  <mergeCells count="8">
    <mergeCell ref="D1:F1"/>
    <mergeCell ref="G1:I1"/>
    <mergeCell ref="A2:F2"/>
    <mergeCell ref="G2:I2"/>
    <mergeCell ref="A29:I29"/>
    <mergeCell ref="A84:I84"/>
    <mergeCell ref="A135:I135"/>
    <mergeCell ref="A138:I138"/>
  </mergeCells>
  <pageMargins left="0.75" right="0.75" top="1" bottom="1" header="0.511805555555556" footer="0.51180555555555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728"/>
  <sheetViews>
    <sheetView tabSelected="1" zoomScale="90" zoomScaleNormal="90" topLeftCell="B1" workbookViewId="0">
      <pane xSplit="6" ySplit="4" topLeftCell="FG18" activePane="bottomRight" state="frozen"/>
      <selection/>
      <selection pane="topRight"/>
      <selection pane="bottomLeft"/>
      <selection pane="bottomRight" activeCell="GK28" sqref="GK28:GK35"/>
    </sheetView>
  </sheetViews>
  <sheetFormatPr defaultColWidth="9.14285714285714" defaultRowHeight="12.75"/>
  <cols>
    <col min="1" max="1" width="9.14285714285714" style="3" hidden="1" customWidth="1"/>
    <col min="2" max="2" width="5.57142857142857" style="4" customWidth="1"/>
    <col min="3" max="3" width="24.2761904761905" style="5" customWidth="1"/>
    <col min="4" max="4" width="14.2857142857143" style="4" hidden="1" customWidth="1"/>
    <col min="5" max="5" width="10.7142857142857" style="4" customWidth="1"/>
    <col min="6" max="6" width="17.5714285714286" style="4" hidden="1" customWidth="1"/>
    <col min="7" max="7" width="27.4285714285714" style="5" customWidth="1"/>
    <col min="8" max="8" width="11.8095238095238" style="4" hidden="1" customWidth="1"/>
    <col min="9" max="9" width="14.4285714285714" style="4" hidden="1" customWidth="1"/>
    <col min="10" max="12" width="9.14285714285714" style="4" hidden="1" customWidth="1"/>
    <col min="13" max="13" width="5.57142857142857" style="4" hidden="1" customWidth="1"/>
    <col min="14" max="14" width="6.14285714285714" style="6" hidden="1" customWidth="1"/>
    <col min="15" max="18" width="6.85714285714286" style="7" hidden="1" customWidth="1"/>
    <col min="19" max="19" width="7.57142857142857" style="7" hidden="1" customWidth="1"/>
    <col min="20" max="20" width="6.28571428571429" style="7" hidden="1" customWidth="1"/>
    <col min="21" max="22" width="6.71428571428571" style="7" hidden="1" customWidth="1"/>
    <col min="23" max="24" width="7" style="8" hidden="1" customWidth="1"/>
    <col min="25" max="26" width="6.71428571428571" style="9" hidden="1" customWidth="1"/>
    <col min="27" max="30" width="6.85714285714286" style="9" hidden="1" customWidth="1"/>
    <col min="31" max="31" width="8.42857142857143" style="10" hidden="1" customWidth="1"/>
    <col min="32" max="32" width="6.57142857142857" style="10" hidden="1" customWidth="1"/>
    <col min="33" max="37" width="6.71428571428571" style="10" hidden="1" customWidth="1"/>
    <col min="38" max="38" width="9.14285714285714" style="10" hidden="1" customWidth="1"/>
    <col min="39" max="39" width="6.85714285714286" style="3" hidden="1" customWidth="1"/>
    <col min="40" max="40" width="9.14285714285714" style="10" hidden="1" customWidth="1"/>
    <col min="41" max="41" width="7.14285714285714" style="3" hidden="1" customWidth="1"/>
    <col min="42" max="42" width="8.71428571428571" style="10" hidden="1" customWidth="1"/>
    <col min="43" max="43" width="7.42857142857143" style="3" hidden="1" customWidth="1"/>
    <col min="44" max="44" width="9.14285714285714" style="10" hidden="1" customWidth="1"/>
    <col min="45" max="46" width="7.57142857142857" style="3" hidden="1" customWidth="1"/>
    <col min="47" max="47" width="8.14285714285714" style="10" hidden="1" customWidth="1"/>
    <col min="48" max="48" width="8" style="3" hidden="1" customWidth="1"/>
    <col min="49" max="49" width="7.42857142857143" style="10" hidden="1" customWidth="1"/>
    <col min="50" max="50" width="7.85714285714286" style="3" hidden="1" customWidth="1"/>
    <col min="51" max="51" width="7.57142857142857" style="10" hidden="1" customWidth="1"/>
    <col min="52" max="52" width="8.14285714285714" style="3" hidden="1" customWidth="1"/>
    <col min="53" max="53" width="7.85714285714286" style="10" hidden="1" customWidth="1"/>
    <col min="54" max="64" width="9.14285714285714" style="3" hidden="1" customWidth="1"/>
    <col min="65" max="65" width="9.28571428571429" style="11" hidden="1" customWidth="1"/>
    <col min="66" max="72" width="9.14285714285714" style="11" hidden="1" customWidth="1"/>
    <col min="73" max="80" width="9.14285714285714" style="3" hidden="1" customWidth="1"/>
    <col min="81" max="81" width="9.14285714285714" style="11" hidden="1" customWidth="1"/>
    <col min="82" max="100" width="9.14285714285714" style="12" hidden="1" customWidth="1"/>
    <col min="101" max="108" width="9.14285714285714" style="13" hidden="1" customWidth="1"/>
    <col min="109" max="109" width="18.2857142857143" style="13" hidden="1" customWidth="1"/>
    <col min="110" max="112" width="9.57142857142857" style="13" hidden="1" customWidth="1"/>
    <col min="113" max="113" width="9.57142857142857" style="14" hidden="1" customWidth="1"/>
    <col min="114" max="116" width="9.57142857142857" style="13" hidden="1" customWidth="1"/>
    <col min="117" max="117" width="10" style="13" hidden="1" customWidth="1"/>
    <col min="118" max="127" width="9.14285714285714" style="13" hidden="1" customWidth="1"/>
    <col min="128" max="128" width="6.28571428571429" style="13" hidden="1" customWidth="1"/>
    <col min="129" max="129" width="9.14285714285714" style="14" hidden="1" customWidth="1"/>
    <col min="130" max="148" width="9.14285714285714" style="13" hidden="1" customWidth="1"/>
    <col min="149" max="149" width="9.14285714285714" style="3" hidden="1" customWidth="1"/>
    <col min="150" max="152" width="10" style="3" hidden="1" customWidth="1"/>
    <col min="153" max="153" width="9.14285714285714" style="3" hidden="1" customWidth="1"/>
    <col min="154" max="154" width="11" style="3" hidden="1" customWidth="1"/>
    <col min="155" max="162" width="9.14285714285714" style="3" hidden="1" customWidth="1"/>
    <col min="163" max="163" width="9.14285714285714" style="13"/>
    <col min="164" max="164" width="9.14285714285714" style="13" hidden="1" customWidth="1"/>
    <col min="165" max="165" width="9.14285714285714" style="13"/>
    <col min="166" max="166" width="9.14285714285714" style="13" hidden="1" customWidth="1"/>
    <col min="167" max="167" width="9.14285714285714" style="13"/>
    <col min="168" max="168" width="6.14285714285714" style="13" customWidth="1"/>
    <col min="169" max="169" width="0.142857142857143" style="13" hidden="1" customWidth="1"/>
    <col min="170" max="170" width="6.14285714285714" style="13" hidden="1" customWidth="1"/>
    <col min="171" max="171" width="7.57142857142857" style="13" customWidth="1"/>
    <col min="172" max="172" width="8.82857142857143" style="13" customWidth="1"/>
    <col min="173" max="173" width="5.42857142857143" style="13" hidden="1" customWidth="1"/>
    <col min="174" max="174" width="7.85714285714286" style="13" hidden="1" customWidth="1"/>
    <col min="175" max="175" width="9.73333333333333" style="13" customWidth="1"/>
    <col min="176" max="176" width="6.57142857142857" style="13" hidden="1" customWidth="1"/>
    <col min="177" max="177" width="8.2952380952381" style="13" customWidth="1"/>
    <col min="178" max="178" width="6.61904761904762" style="15" hidden="1" customWidth="1"/>
    <col min="179" max="179" width="11.2857142857143" style="13" customWidth="1"/>
    <col min="180" max="180" width="8.95238095238095" style="13" customWidth="1"/>
    <col min="181" max="181" width="6.4952380952381" style="13" hidden="1" customWidth="1"/>
    <col min="182" max="182" width="9.2" style="13" customWidth="1"/>
    <col min="183" max="183" width="7.14285714285714" style="13" hidden="1" customWidth="1"/>
    <col min="184" max="184" width="11.9333333333333" style="13" customWidth="1"/>
    <col min="185" max="185" width="0.39047619047619" style="15" hidden="1" customWidth="1"/>
    <col min="186" max="186" width="8.95238095238095" style="15" hidden="1" customWidth="1"/>
    <col min="187" max="187" width="11.2857142857143" style="16" customWidth="1"/>
    <col min="188" max="188" width="7.90476190476191" style="16" customWidth="1"/>
    <col min="189" max="189" width="0.39047619047619" style="16" hidden="1" customWidth="1"/>
    <col min="190" max="190" width="9.28571428571429" style="16" customWidth="1"/>
    <col min="191" max="191" width="7.14285714285714" style="16" hidden="1" customWidth="1"/>
    <col min="192" max="192" width="9.52380952380952" style="16" customWidth="1"/>
    <col min="193" max="193" width="7.93333333333333" style="15" customWidth="1"/>
    <col min="194" max="194" width="7.2952380952381" style="15" hidden="1" customWidth="1"/>
    <col min="195" max="195" width="11.2857142857143" style="16" customWidth="1"/>
    <col min="196" max="196" width="7.90476190476191" style="13" customWidth="1"/>
    <col min="197" max="197" width="0.39047619047619" style="13" hidden="1" customWidth="1"/>
    <col min="198" max="198" width="9.28571428571429" style="13" customWidth="1"/>
    <col min="199" max="199" width="7.14285714285714" style="13" hidden="1" customWidth="1"/>
    <col min="200" max="200" width="10.952380952381" style="13" customWidth="1"/>
    <col min="201" max="201" width="10.4666666666667" style="13" customWidth="1"/>
    <col min="202" max="202" width="9.14285714285714" style="3"/>
    <col min="203" max="204" width="9.14285714285714" style="17"/>
    <col min="205" max="16384" width="9.14285714285714" style="3"/>
  </cols>
  <sheetData>
    <row r="1" ht="27" customHeight="1" spans="2:201">
      <c r="B1" s="18"/>
      <c r="C1" s="19"/>
      <c r="D1" s="6"/>
      <c r="E1" s="6"/>
      <c r="F1" s="6"/>
      <c r="G1" s="19"/>
      <c r="H1" s="6"/>
      <c r="I1" s="6"/>
      <c r="J1" s="6"/>
      <c r="K1" s="6"/>
      <c r="L1" s="6"/>
      <c r="M1" s="6"/>
      <c r="BM1" s="165" t="s">
        <v>297</v>
      </c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283"/>
      <c r="GF1" s="283"/>
      <c r="GG1" s="283"/>
      <c r="GH1" s="283"/>
      <c r="GI1" s="283"/>
      <c r="GJ1" s="283"/>
      <c r="GK1" s="166"/>
      <c r="GL1" s="166"/>
      <c r="GM1" s="283"/>
      <c r="GN1" s="166"/>
      <c r="GO1" s="166"/>
      <c r="GP1" s="166"/>
      <c r="GQ1" s="166"/>
      <c r="GR1" s="166"/>
      <c r="GS1" s="166"/>
    </row>
    <row r="2" spans="2:201">
      <c r="B2" s="20"/>
      <c r="C2" s="21"/>
      <c r="D2" s="22"/>
      <c r="E2" s="22"/>
      <c r="F2" s="22"/>
      <c r="G2" s="21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167" t="s">
        <v>298</v>
      </c>
      <c r="BN2" s="167" t="s">
        <v>298</v>
      </c>
      <c r="BO2" s="167" t="s">
        <v>299</v>
      </c>
      <c r="BP2" s="167" t="s">
        <v>299</v>
      </c>
      <c r="BQ2" s="167" t="s">
        <v>300</v>
      </c>
      <c r="BR2" s="167" t="s">
        <v>300</v>
      </c>
      <c r="BS2" s="167" t="s">
        <v>301</v>
      </c>
      <c r="BT2" s="167" t="s">
        <v>301</v>
      </c>
      <c r="BU2" s="177" t="s">
        <v>298</v>
      </c>
      <c r="BV2" s="177" t="s">
        <v>298</v>
      </c>
      <c r="BW2" s="177" t="s">
        <v>299</v>
      </c>
      <c r="BX2" s="177" t="s">
        <v>299</v>
      </c>
      <c r="BY2" s="177" t="s">
        <v>300</v>
      </c>
      <c r="BZ2" s="177" t="s">
        <v>300</v>
      </c>
      <c r="CA2" s="177" t="s">
        <v>301</v>
      </c>
      <c r="CB2" s="177" t="s">
        <v>301</v>
      </c>
      <c r="CC2" s="167" t="s">
        <v>298</v>
      </c>
      <c r="CD2" s="167" t="s">
        <v>298</v>
      </c>
      <c r="CE2" s="167" t="s">
        <v>299</v>
      </c>
      <c r="CF2" s="167" t="s">
        <v>299</v>
      </c>
      <c r="CG2" s="167" t="s">
        <v>300</v>
      </c>
      <c r="CH2" s="167" t="s">
        <v>300</v>
      </c>
      <c r="CI2" s="167" t="s">
        <v>301</v>
      </c>
      <c r="CJ2" s="167" t="s">
        <v>301</v>
      </c>
      <c r="CK2" s="188" t="s">
        <v>298</v>
      </c>
      <c r="CL2" s="188" t="s">
        <v>299</v>
      </c>
      <c r="CM2" s="188" t="s">
        <v>302</v>
      </c>
      <c r="CN2" s="189" t="s">
        <v>301</v>
      </c>
      <c r="CO2" s="177" t="s">
        <v>298</v>
      </c>
      <c r="CP2" s="177" t="s">
        <v>298</v>
      </c>
      <c r="CQ2" s="177" t="s">
        <v>299</v>
      </c>
      <c r="CR2" s="177" t="s">
        <v>299</v>
      </c>
      <c r="CS2" s="177" t="s">
        <v>300</v>
      </c>
      <c r="CT2" s="177" t="s">
        <v>300</v>
      </c>
      <c r="CU2" s="177" t="s">
        <v>301</v>
      </c>
      <c r="CV2" s="177" t="s">
        <v>301</v>
      </c>
      <c r="CW2" s="198" t="s">
        <v>298</v>
      </c>
      <c r="CX2" s="198" t="s">
        <v>298</v>
      </c>
      <c r="CY2" s="198" t="s">
        <v>299</v>
      </c>
      <c r="CZ2" s="198" t="s">
        <v>299</v>
      </c>
      <c r="DA2" s="198" t="s">
        <v>302</v>
      </c>
      <c r="DB2" s="198" t="s">
        <v>302</v>
      </c>
      <c r="DC2" s="208" t="s">
        <v>301</v>
      </c>
      <c r="DD2" s="208" t="s">
        <v>301</v>
      </c>
      <c r="DF2" s="209" t="s">
        <v>298</v>
      </c>
      <c r="DG2" s="209" t="s">
        <v>298</v>
      </c>
      <c r="DH2" s="209" t="s">
        <v>299</v>
      </c>
      <c r="DI2" s="209" t="s">
        <v>299</v>
      </c>
      <c r="DJ2" s="209" t="s">
        <v>302</v>
      </c>
      <c r="DK2" s="209" t="s">
        <v>302</v>
      </c>
      <c r="DL2" s="209" t="s">
        <v>301</v>
      </c>
      <c r="DM2" s="216" t="s">
        <v>301</v>
      </c>
      <c r="DN2" s="217"/>
      <c r="DO2" s="217"/>
      <c r="DP2" s="218" t="s">
        <v>298</v>
      </c>
      <c r="DQ2" s="218" t="s">
        <v>298</v>
      </c>
      <c r="DR2" s="218" t="s">
        <v>299</v>
      </c>
      <c r="DS2" s="218" t="s">
        <v>299</v>
      </c>
      <c r="DT2" s="218" t="s">
        <v>302</v>
      </c>
      <c r="DU2" s="218" t="s">
        <v>302</v>
      </c>
      <c r="DV2" s="225" t="s">
        <v>301</v>
      </c>
      <c r="DW2" s="225" t="s">
        <v>301</v>
      </c>
      <c r="DX2" s="188" t="s">
        <v>298</v>
      </c>
      <c r="DY2" s="188" t="s">
        <v>298</v>
      </c>
      <c r="DZ2" s="188" t="s">
        <v>299</v>
      </c>
      <c r="EA2" s="188" t="s">
        <v>299</v>
      </c>
      <c r="EB2" s="188" t="s">
        <v>302</v>
      </c>
      <c r="EC2" s="188" t="s">
        <v>302</v>
      </c>
      <c r="ED2" s="188" t="s">
        <v>301</v>
      </c>
      <c r="EE2" s="189" t="s">
        <v>301</v>
      </c>
      <c r="EF2" s="225"/>
      <c r="EG2" s="198" t="s">
        <v>298</v>
      </c>
      <c r="EH2" s="198" t="s">
        <v>299</v>
      </c>
      <c r="EI2" s="198" t="s">
        <v>302</v>
      </c>
      <c r="EJ2" s="208" t="s">
        <v>301</v>
      </c>
      <c r="EK2" s="188" t="s">
        <v>298</v>
      </c>
      <c r="EL2" s="188" t="s">
        <v>298</v>
      </c>
      <c r="EM2" s="188" t="s">
        <v>299</v>
      </c>
      <c r="EN2" s="188" t="s">
        <v>299</v>
      </c>
      <c r="EO2" s="188" t="s">
        <v>302</v>
      </c>
      <c r="EP2" s="188" t="s">
        <v>302</v>
      </c>
      <c r="EQ2" s="188" t="s">
        <v>301</v>
      </c>
      <c r="ER2" s="189" t="s">
        <v>301</v>
      </c>
      <c r="ES2" s="92"/>
      <c r="ET2" s="198" t="s">
        <v>298</v>
      </c>
      <c r="EU2" s="198" t="s">
        <v>299</v>
      </c>
      <c r="EV2" s="198" t="s">
        <v>302</v>
      </c>
      <c r="EW2" s="208" t="s">
        <v>301</v>
      </c>
      <c r="EX2" s="239" t="s">
        <v>298</v>
      </c>
      <c r="EY2" s="239" t="s">
        <v>299</v>
      </c>
      <c r="EZ2" s="239" t="s">
        <v>302</v>
      </c>
      <c r="FA2" s="240" t="s">
        <v>301</v>
      </c>
      <c r="FB2" s="241" t="s">
        <v>298</v>
      </c>
      <c r="FC2" s="241" t="s">
        <v>299</v>
      </c>
      <c r="FD2" s="241" t="s">
        <v>302</v>
      </c>
      <c r="FE2" s="250" t="s">
        <v>301</v>
      </c>
      <c r="FF2" s="188" t="s">
        <v>298</v>
      </c>
      <c r="FG2" s="188" t="s">
        <v>298</v>
      </c>
      <c r="FH2" s="188" t="s">
        <v>299</v>
      </c>
      <c r="FI2" s="188" t="s">
        <v>299</v>
      </c>
      <c r="FJ2" s="188" t="s">
        <v>302</v>
      </c>
      <c r="FK2" s="188" t="s">
        <v>302</v>
      </c>
      <c r="FL2" s="188" t="s">
        <v>301</v>
      </c>
      <c r="FM2" s="189" t="s">
        <v>301</v>
      </c>
      <c r="FN2" s="254" t="s">
        <v>298</v>
      </c>
      <c r="FO2" s="255" t="s">
        <v>298</v>
      </c>
      <c r="FP2" s="255" t="s">
        <v>299</v>
      </c>
      <c r="FQ2" s="255" t="s">
        <v>299</v>
      </c>
      <c r="FR2" s="255" t="s">
        <v>302</v>
      </c>
      <c r="FS2" s="255" t="s">
        <v>302</v>
      </c>
      <c r="FT2" s="255" t="s">
        <v>301</v>
      </c>
      <c r="FU2" s="271" t="s">
        <v>301</v>
      </c>
      <c r="FV2" s="219" t="s">
        <v>298</v>
      </c>
      <c r="FW2" s="272" t="s">
        <v>298</v>
      </c>
      <c r="FX2" s="272" t="s">
        <v>299</v>
      </c>
      <c r="FY2" s="272" t="s">
        <v>299</v>
      </c>
      <c r="FZ2" s="272" t="s">
        <v>302</v>
      </c>
      <c r="GA2" s="272" t="s">
        <v>303</v>
      </c>
      <c r="GB2" s="272" t="s">
        <v>301</v>
      </c>
      <c r="GC2" s="272" t="s">
        <v>301</v>
      </c>
      <c r="GD2" s="219" t="s">
        <v>298</v>
      </c>
      <c r="GE2" s="284" t="s">
        <v>298</v>
      </c>
      <c r="GF2" s="284" t="s">
        <v>299</v>
      </c>
      <c r="GG2" s="284" t="s">
        <v>299</v>
      </c>
      <c r="GH2" s="284" t="s">
        <v>302</v>
      </c>
      <c r="GI2" s="284" t="s">
        <v>303</v>
      </c>
      <c r="GJ2" s="284" t="s">
        <v>301</v>
      </c>
      <c r="GK2" s="272" t="s">
        <v>304</v>
      </c>
      <c r="GL2" s="272" t="s">
        <v>301</v>
      </c>
      <c r="GM2" s="284" t="s">
        <v>298</v>
      </c>
      <c r="GN2" s="272" t="s">
        <v>299</v>
      </c>
      <c r="GO2" s="272" t="s">
        <v>299</v>
      </c>
      <c r="GP2" s="272" t="s">
        <v>302</v>
      </c>
      <c r="GQ2" s="272" t="s">
        <v>303</v>
      </c>
      <c r="GR2" s="272" t="s">
        <v>301</v>
      </c>
      <c r="GS2" s="272" t="s">
        <v>304</v>
      </c>
    </row>
    <row r="3" ht="38.25" spans="1:201">
      <c r="A3" s="24"/>
      <c r="B3" s="25" t="s">
        <v>305</v>
      </c>
      <c r="C3" s="26" t="s">
        <v>306</v>
      </c>
      <c r="D3" s="27" t="s">
        <v>307</v>
      </c>
      <c r="E3" s="27" t="s">
        <v>308</v>
      </c>
      <c r="F3" s="28" t="s">
        <v>1</v>
      </c>
      <c r="G3" s="26" t="s">
        <v>2</v>
      </c>
      <c r="H3" s="29" t="s">
        <v>309</v>
      </c>
      <c r="I3" s="76" t="s">
        <v>310</v>
      </c>
      <c r="J3" s="76" t="s">
        <v>3</v>
      </c>
      <c r="K3" s="76"/>
      <c r="L3" s="76"/>
      <c r="M3" s="77"/>
      <c r="N3" s="78" t="s">
        <v>311</v>
      </c>
      <c r="O3" s="79"/>
      <c r="P3" s="79"/>
      <c r="Q3" s="79"/>
      <c r="R3" s="79"/>
      <c r="S3" s="79"/>
      <c r="T3" s="79"/>
      <c r="U3" s="115"/>
      <c r="V3" s="116" t="s">
        <v>312</v>
      </c>
      <c r="W3" s="117" t="s">
        <v>312</v>
      </c>
      <c r="X3" s="117"/>
      <c r="Y3" s="117"/>
      <c r="Z3" s="117"/>
      <c r="AA3" s="117"/>
      <c r="AB3" s="117"/>
      <c r="AC3" s="132"/>
      <c r="AD3" s="133" t="s">
        <v>313</v>
      </c>
      <c r="AE3" s="117" t="s">
        <v>313</v>
      </c>
      <c r="AF3" s="117"/>
      <c r="AG3" s="117"/>
      <c r="AH3" s="117"/>
      <c r="AI3" s="117"/>
      <c r="AJ3" s="117"/>
      <c r="AK3" s="132"/>
      <c r="AL3" s="144" t="s">
        <v>314</v>
      </c>
      <c r="AM3" s="145"/>
      <c r="AN3" s="145"/>
      <c r="AO3" s="145"/>
      <c r="AP3" s="145"/>
      <c r="AQ3" s="145"/>
      <c r="AR3" s="150"/>
      <c r="AS3" s="151"/>
      <c r="AT3" s="152" t="s">
        <v>315</v>
      </c>
      <c r="AU3" s="144" t="s">
        <v>315</v>
      </c>
      <c r="AV3" s="145"/>
      <c r="AW3" s="145"/>
      <c r="AX3" s="145"/>
      <c r="AY3" s="145"/>
      <c r="AZ3" s="145"/>
      <c r="BA3" s="150"/>
      <c r="BB3" s="144" t="s">
        <v>316</v>
      </c>
      <c r="BC3" s="145"/>
      <c r="BD3" s="145"/>
      <c r="BE3" s="145"/>
      <c r="BF3" s="145"/>
      <c r="BG3" s="145"/>
      <c r="BH3" s="150"/>
      <c r="BI3" s="161" t="s">
        <v>317</v>
      </c>
      <c r="BJ3" s="161" t="s">
        <v>318</v>
      </c>
      <c r="BK3" s="161" t="s">
        <v>319</v>
      </c>
      <c r="BL3" s="161" t="s">
        <v>320</v>
      </c>
      <c r="BM3" s="168" t="s">
        <v>313</v>
      </c>
      <c r="BN3" s="168"/>
      <c r="BO3" s="168"/>
      <c r="BP3" s="168"/>
      <c r="BQ3" s="168"/>
      <c r="BR3" s="168"/>
      <c r="BS3" s="168"/>
      <c r="BT3" s="168"/>
      <c r="BU3" s="178" t="s">
        <v>314</v>
      </c>
      <c r="BV3" s="178"/>
      <c r="BW3" s="178"/>
      <c r="BX3" s="178"/>
      <c r="BY3" s="178"/>
      <c r="BZ3" s="178"/>
      <c r="CA3" s="178"/>
      <c r="CB3" s="178"/>
      <c r="CC3" s="168" t="s">
        <v>315</v>
      </c>
      <c r="CD3" s="168"/>
      <c r="CE3" s="168"/>
      <c r="CF3" s="168"/>
      <c r="CG3" s="168"/>
      <c r="CH3" s="168"/>
      <c r="CI3" s="168"/>
      <c r="CJ3" s="168"/>
      <c r="CK3" s="190" t="s">
        <v>321</v>
      </c>
      <c r="CL3" s="191"/>
      <c r="CM3" s="191"/>
      <c r="CN3" s="191"/>
      <c r="CO3" s="178" t="s">
        <v>316</v>
      </c>
      <c r="CP3" s="178"/>
      <c r="CQ3" s="178"/>
      <c r="CR3" s="178"/>
      <c r="CS3" s="178"/>
      <c r="CT3" s="178"/>
      <c r="CU3" s="178"/>
      <c r="CV3" s="178"/>
      <c r="CW3" s="199" t="s">
        <v>322</v>
      </c>
      <c r="CX3" s="199"/>
      <c r="CY3" s="199"/>
      <c r="CZ3" s="199"/>
      <c r="DA3" s="199"/>
      <c r="DB3" s="199"/>
      <c r="DC3" s="199"/>
      <c r="DD3" s="199"/>
      <c r="DE3" s="210"/>
      <c r="DF3" s="211" t="s">
        <v>323</v>
      </c>
      <c r="DG3" s="211" t="s">
        <v>322</v>
      </c>
      <c r="DH3" s="212"/>
      <c r="DI3" s="212"/>
      <c r="DJ3" s="212"/>
      <c r="DK3" s="212"/>
      <c r="DL3" s="219"/>
      <c r="DM3" s="219"/>
      <c r="DN3" s="220"/>
      <c r="DO3" s="221"/>
      <c r="DP3" s="222" t="s">
        <v>324</v>
      </c>
      <c r="DQ3" s="226"/>
      <c r="DR3" s="226"/>
      <c r="DS3" s="226"/>
      <c r="DT3" s="226"/>
      <c r="DU3" s="226"/>
      <c r="DV3" s="226"/>
      <c r="DW3" s="227"/>
      <c r="DX3" s="213" t="s">
        <v>325</v>
      </c>
      <c r="DY3" s="230" t="s">
        <v>324</v>
      </c>
      <c r="DZ3" s="231"/>
      <c r="EA3" s="231"/>
      <c r="EB3" s="231"/>
      <c r="EC3" s="231"/>
      <c r="ED3" s="232"/>
      <c r="EE3" s="213"/>
      <c r="EF3" s="233"/>
      <c r="EG3" s="236" t="s">
        <v>326</v>
      </c>
      <c r="EH3" s="237"/>
      <c r="EI3" s="237"/>
      <c r="EJ3" s="237"/>
      <c r="EK3" s="213" t="s">
        <v>327</v>
      </c>
      <c r="EL3" s="230" t="s">
        <v>326</v>
      </c>
      <c r="EM3" s="231"/>
      <c r="EN3" s="231"/>
      <c r="EO3" s="231"/>
      <c r="EP3" s="231"/>
      <c r="EQ3" s="232"/>
      <c r="ER3" s="213"/>
      <c r="ET3" s="236" t="s">
        <v>328</v>
      </c>
      <c r="EU3" s="237"/>
      <c r="EV3" s="237"/>
      <c r="EW3" s="237"/>
      <c r="EX3" s="242" t="s">
        <v>329</v>
      </c>
      <c r="EY3" s="243"/>
      <c r="EZ3" s="243"/>
      <c r="FA3" s="243"/>
      <c r="FB3" s="244" t="s">
        <v>330</v>
      </c>
      <c r="FC3" s="245"/>
      <c r="FD3" s="245"/>
      <c r="FE3" s="245"/>
      <c r="FF3" s="230" t="s">
        <v>331</v>
      </c>
      <c r="FG3" s="231"/>
      <c r="FH3" s="231"/>
      <c r="FI3" s="231"/>
      <c r="FJ3" s="231"/>
      <c r="FK3" s="231"/>
      <c r="FL3" s="231"/>
      <c r="FM3" s="231"/>
      <c r="FN3" s="217"/>
      <c r="FO3" s="256" t="s">
        <v>332</v>
      </c>
      <c r="FP3" s="257"/>
      <c r="FQ3" s="257"/>
      <c r="FR3" s="257"/>
      <c r="FS3" s="257"/>
      <c r="FT3" s="257"/>
      <c r="FU3" s="273"/>
      <c r="FV3" s="219"/>
      <c r="FW3" s="274" t="s">
        <v>333</v>
      </c>
      <c r="FX3" s="275"/>
      <c r="FY3" s="275"/>
      <c r="FZ3" s="275"/>
      <c r="GA3" s="275"/>
      <c r="GB3" s="276"/>
      <c r="GC3" s="272"/>
      <c r="GD3" s="219"/>
      <c r="GE3" s="285" t="s">
        <v>334</v>
      </c>
      <c r="GF3" s="286"/>
      <c r="GG3" s="286"/>
      <c r="GH3" s="286"/>
      <c r="GI3" s="286"/>
      <c r="GJ3" s="287"/>
      <c r="GK3" s="294"/>
      <c r="GL3" s="272"/>
      <c r="GM3" s="285" t="s">
        <v>335</v>
      </c>
      <c r="GN3" s="275"/>
      <c r="GO3" s="275"/>
      <c r="GP3" s="275"/>
      <c r="GQ3" s="275"/>
      <c r="GR3" s="276"/>
      <c r="GS3" s="276"/>
    </row>
    <row r="4" spans="1:201">
      <c r="A4" s="30"/>
      <c r="B4" s="31"/>
      <c r="C4" s="32"/>
      <c r="D4" s="33"/>
      <c r="E4" s="33"/>
      <c r="F4" s="34"/>
      <c r="G4" s="32"/>
      <c r="H4" s="35"/>
      <c r="I4" s="80"/>
      <c r="J4" s="81"/>
      <c r="K4" s="81"/>
      <c r="L4" s="81"/>
      <c r="M4" s="82"/>
      <c r="N4" s="83"/>
      <c r="O4" s="84"/>
      <c r="P4" s="84"/>
      <c r="Q4" s="84"/>
      <c r="R4" s="84"/>
      <c r="S4" s="84"/>
      <c r="T4" s="84"/>
      <c r="U4" s="118"/>
      <c r="V4" s="119"/>
      <c r="W4" s="120"/>
      <c r="X4" s="120"/>
      <c r="Y4" s="120"/>
      <c r="Z4" s="120"/>
      <c r="AA4" s="120"/>
      <c r="AB4" s="120"/>
      <c r="AC4" s="134"/>
      <c r="AD4" s="119"/>
      <c r="AE4" s="120"/>
      <c r="AF4" s="120"/>
      <c r="AG4" s="120"/>
      <c r="AH4" s="120"/>
      <c r="AI4" s="120"/>
      <c r="AJ4" s="120"/>
      <c r="AK4" s="134"/>
      <c r="AL4" s="119"/>
      <c r="AM4" s="120"/>
      <c r="AN4" s="120"/>
      <c r="AO4" s="120"/>
      <c r="AP4" s="120"/>
      <c r="AQ4" s="120"/>
      <c r="AR4" s="134"/>
      <c r="AS4" s="151"/>
      <c r="AT4" s="151"/>
      <c r="AU4" s="119"/>
      <c r="AV4" s="120"/>
      <c r="AW4" s="120"/>
      <c r="AX4" s="120"/>
      <c r="AY4" s="120"/>
      <c r="AZ4" s="120"/>
      <c r="BA4" s="134"/>
      <c r="BB4" s="119"/>
      <c r="BC4" s="120"/>
      <c r="BD4" s="120"/>
      <c r="BE4" s="120"/>
      <c r="BF4" s="120"/>
      <c r="BG4" s="120"/>
      <c r="BH4" s="134"/>
      <c r="BM4" s="169"/>
      <c r="BN4" s="169"/>
      <c r="BO4" s="169"/>
      <c r="BP4" s="169"/>
      <c r="BQ4" s="169"/>
      <c r="BR4" s="169"/>
      <c r="BS4" s="169"/>
      <c r="BT4" s="169"/>
      <c r="BU4" s="4"/>
      <c r="BV4" s="4"/>
      <c r="BW4" s="4"/>
      <c r="BX4" s="4"/>
      <c r="BY4" s="4"/>
      <c r="BZ4" s="4"/>
      <c r="CA4" s="4"/>
      <c r="CB4" s="4"/>
      <c r="CC4" s="184"/>
      <c r="CD4" s="185"/>
      <c r="CE4" s="185"/>
      <c r="CF4" s="185"/>
      <c r="CG4" s="185"/>
      <c r="CH4" s="185"/>
      <c r="CI4" s="185"/>
      <c r="CJ4" s="185"/>
      <c r="CK4" s="15"/>
      <c r="CL4" s="15"/>
      <c r="CM4" s="15"/>
      <c r="CN4" s="15"/>
      <c r="CO4" s="185"/>
      <c r="CP4" s="185"/>
      <c r="CQ4" s="185"/>
      <c r="CR4" s="185"/>
      <c r="CS4" s="185"/>
      <c r="CT4" s="185"/>
      <c r="CU4" s="185"/>
      <c r="CV4" s="185"/>
      <c r="CW4" s="200"/>
      <c r="CX4" s="200"/>
      <c r="CY4" s="200"/>
      <c r="CZ4" s="200"/>
      <c r="DA4" s="200"/>
      <c r="DB4" s="200"/>
      <c r="DC4" s="200"/>
      <c r="DD4" s="200"/>
      <c r="DF4" s="213"/>
      <c r="DG4" s="213"/>
      <c r="DH4" s="213"/>
      <c r="DI4" s="223"/>
      <c r="DJ4" s="213"/>
      <c r="DK4" s="213"/>
      <c r="DL4" s="213"/>
      <c r="DM4" s="213"/>
      <c r="DP4" s="200"/>
      <c r="DQ4" s="200"/>
      <c r="DR4" s="200"/>
      <c r="DS4" s="200"/>
      <c r="DT4" s="200"/>
      <c r="DU4" s="200"/>
      <c r="DV4" s="200"/>
      <c r="DW4" s="200"/>
      <c r="DX4" s="15"/>
      <c r="DY4" s="234"/>
      <c r="DZ4" s="15"/>
      <c r="EA4" s="15"/>
      <c r="EB4" s="15"/>
      <c r="EC4" s="15"/>
      <c r="ED4" s="15"/>
      <c r="EE4" s="15"/>
      <c r="EF4" s="235"/>
      <c r="EK4" s="15"/>
      <c r="EL4" s="15"/>
      <c r="EM4" s="15"/>
      <c r="EN4" s="15"/>
      <c r="EO4" s="15"/>
      <c r="EP4" s="15"/>
      <c r="EQ4" s="15"/>
      <c r="ER4" s="15"/>
      <c r="ET4" s="13"/>
      <c r="EU4" s="13"/>
      <c r="EV4" s="13"/>
      <c r="EW4" s="13"/>
      <c r="EX4" s="246"/>
      <c r="EY4" s="246"/>
      <c r="EZ4" s="246"/>
      <c r="FA4" s="246"/>
      <c r="FB4" s="247"/>
      <c r="FC4" s="247"/>
      <c r="FD4" s="247"/>
      <c r="FE4" s="247"/>
      <c r="FF4" s="15"/>
      <c r="FG4" s="15"/>
      <c r="FH4" s="15"/>
      <c r="FI4" s="15"/>
      <c r="FJ4" s="15"/>
      <c r="FK4" s="15"/>
      <c r="FL4" s="15"/>
      <c r="FM4" s="15"/>
      <c r="FN4" s="200"/>
      <c r="FO4" s="200"/>
      <c r="FP4" s="200"/>
      <c r="FQ4" s="200"/>
      <c r="FR4" s="200"/>
      <c r="FS4" s="200"/>
      <c r="FT4" s="200"/>
      <c r="FU4" s="200"/>
      <c r="FV4" s="219"/>
      <c r="FW4" s="200"/>
      <c r="FX4" s="267"/>
      <c r="FY4" s="200"/>
      <c r="FZ4" s="200"/>
      <c r="GA4" s="200"/>
      <c r="GB4" s="200"/>
      <c r="GC4" s="272"/>
      <c r="GD4" s="219"/>
      <c r="GE4" s="288"/>
      <c r="GF4" s="288"/>
      <c r="GG4" s="288"/>
      <c r="GH4" s="288"/>
      <c r="GI4" s="288"/>
      <c r="GJ4" s="288"/>
      <c r="GK4" s="272"/>
      <c r="GL4" s="272"/>
      <c r="GM4" s="288"/>
      <c r="GN4" s="267"/>
      <c r="GO4" s="200"/>
      <c r="GP4" s="200"/>
      <c r="GQ4" s="200"/>
      <c r="GR4" s="200"/>
      <c r="GS4" s="200"/>
    </row>
    <row r="5" spans="1:201">
      <c r="A5" s="36"/>
      <c r="B5" s="37" t="s">
        <v>336</v>
      </c>
      <c r="C5" s="38"/>
      <c r="D5" s="37"/>
      <c r="E5" s="37"/>
      <c r="F5" s="37"/>
      <c r="G5" s="38"/>
      <c r="H5" s="39"/>
      <c r="I5" s="47"/>
      <c r="J5" s="47"/>
      <c r="K5" s="47"/>
      <c r="L5" s="47"/>
      <c r="M5" s="36"/>
      <c r="N5" s="85"/>
      <c r="O5" s="86" t="s">
        <v>337</v>
      </c>
      <c r="P5" s="86" t="s">
        <v>338</v>
      </c>
      <c r="Q5" s="86" t="s">
        <v>338</v>
      </c>
      <c r="R5" s="86" t="s">
        <v>339</v>
      </c>
      <c r="S5" s="86" t="s">
        <v>339</v>
      </c>
      <c r="T5" s="121" t="s">
        <v>340</v>
      </c>
      <c r="U5" s="121" t="s">
        <v>340</v>
      </c>
      <c r="V5" s="121"/>
      <c r="W5" s="86" t="s">
        <v>337</v>
      </c>
      <c r="X5" s="86" t="s">
        <v>338</v>
      </c>
      <c r="Y5" s="86" t="s">
        <v>338</v>
      </c>
      <c r="Z5" s="86" t="s">
        <v>339</v>
      </c>
      <c r="AA5" s="86" t="s">
        <v>339</v>
      </c>
      <c r="AB5" s="121" t="s">
        <v>340</v>
      </c>
      <c r="AC5" s="121" t="s">
        <v>340</v>
      </c>
      <c r="AD5" s="121"/>
      <c r="AE5" s="86" t="s">
        <v>337</v>
      </c>
      <c r="AF5" s="86" t="s">
        <v>338</v>
      </c>
      <c r="AG5" s="86" t="s">
        <v>338</v>
      </c>
      <c r="AH5" s="86" t="s">
        <v>339</v>
      </c>
      <c r="AI5" s="86" t="s">
        <v>339</v>
      </c>
      <c r="AJ5" s="121" t="s">
        <v>340</v>
      </c>
      <c r="AK5" s="121" t="s">
        <v>340</v>
      </c>
      <c r="AL5" s="86" t="s">
        <v>337</v>
      </c>
      <c r="AM5" s="86" t="s">
        <v>338</v>
      </c>
      <c r="AN5" s="86" t="s">
        <v>338</v>
      </c>
      <c r="AO5" s="86" t="s">
        <v>339</v>
      </c>
      <c r="AP5" s="86" t="s">
        <v>339</v>
      </c>
      <c r="AQ5" s="121" t="s">
        <v>340</v>
      </c>
      <c r="AR5" s="121" t="s">
        <v>340</v>
      </c>
      <c r="AS5" s="153"/>
      <c r="AT5" s="153"/>
      <c r="AU5" s="86" t="s">
        <v>337</v>
      </c>
      <c r="AV5" s="86" t="s">
        <v>338</v>
      </c>
      <c r="AW5" s="86" t="s">
        <v>338</v>
      </c>
      <c r="AX5" s="86" t="s">
        <v>339</v>
      </c>
      <c r="AY5" s="86" t="s">
        <v>339</v>
      </c>
      <c r="AZ5" s="121" t="s">
        <v>340</v>
      </c>
      <c r="BA5" s="121" t="s">
        <v>340</v>
      </c>
      <c r="BB5" s="86" t="s">
        <v>337</v>
      </c>
      <c r="BC5" s="86" t="s">
        <v>338</v>
      </c>
      <c r="BD5" s="86" t="s">
        <v>338</v>
      </c>
      <c r="BE5" s="86" t="s">
        <v>339</v>
      </c>
      <c r="BF5" s="86" t="s">
        <v>339</v>
      </c>
      <c r="BG5" s="121" t="s">
        <v>340</v>
      </c>
      <c r="BH5" s="121" t="s">
        <v>340</v>
      </c>
      <c r="BM5" s="170"/>
      <c r="BN5" s="171"/>
      <c r="BO5" s="170"/>
      <c r="BP5" s="170"/>
      <c r="BQ5" s="170"/>
      <c r="BR5" s="170"/>
      <c r="BS5" s="170"/>
      <c r="BT5" s="170"/>
      <c r="BU5" s="179"/>
      <c r="BV5" s="179"/>
      <c r="BW5" s="179"/>
      <c r="BX5" s="180"/>
      <c r="BY5" s="179"/>
      <c r="BZ5" s="179"/>
      <c r="CA5" s="179"/>
      <c r="CB5" s="179"/>
      <c r="CC5" s="170"/>
      <c r="CD5" s="140"/>
      <c r="CE5" s="140"/>
      <c r="CF5" s="140"/>
      <c r="CG5" s="140"/>
      <c r="CH5" s="140"/>
      <c r="CI5" s="140"/>
      <c r="CJ5" s="140"/>
      <c r="CK5" s="185"/>
      <c r="CL5" s="185"/>
      <c r="CM5" s="185"/>
      <c r="CN5" s="185"/>
      <c r="CO5" s="140"/>
      <c r="CP5" s="192"/>
      <c r="CQ5" s="140"/>
      <c r="CR5" s="192"/>
      <c r="CS5" s="140"/>
      <c r="CT5" s="192"/>
      <c r="CU5" s="140"/>
      <c r="CV5" s="140"/>
      <c r="CW5" s="201"/>
      <c r="CX5" s="201"/>
      <c r="CY5" s="201"/>
      <c r="CZ5" s="201"/>
      <c r="DA5" s="201"/>
      <c r="DB5" s="201"/>
      <c r="DC5" s="201"/>
      <c r="DD5" s="201"/>
      <c r="DF5" s="185"/>
      <c r="DG5" s="185"/>
      <c r="DH5" s="185"/>
      <c r="DI5" s="224"/>
      <c r="DJ5" s="185"/>
      <c r="DK5" s="185"/>
      <c r="DL5" s="185"/>
      <c r="DM5" s="185"/>
      <c r="DP5" s="201"/>
      <c r="DQ5" s="101"/>
      <c r="DR5" s="201"/>
      <c r="DS5" s="101"/>
      <c r="DT5" s="201"/>
      <c r="DU5" s="101"/>
      <c r="DV5" s="201"/>
      <c r="DW5" s="101"/>
      <c r="DX5" s="185"/>
      <c r="DY5" s="224"/>
      <c r="DZ5" s="185"/>
      <c r="EA5" s="185"/>
      <c r="EB5" s="185"/>
      <c r="EC5" s="185"/>
      <c r="ED5" s="185"/>
      <c r="EE5" s="185"/>
      <c r="EF5" s="101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258"/>
      <c r="FN5" s="185"/>
      <c r="FO5" s="185"/>
      <c r="FP5" s="185"/>
      <c r="FQ5" s="185"/>
      <c r="FR5" s="185"/>
      <c r="FS5" s="185"/>
      <c r="FT5" s="185"/>
      <c r="FU5" s="185"/>
      <c r="FV5" s="219"/>
      <c r="FW5" s="185"/>
      <c r="FX5" s="140"/>
      <c r="FY5" s="185"/>
      <c r="FZ5" s="185"/>
      <c r="GA5" s="185"/>
      <c r="GB5" s="185"/>
      <c r="GC5" s="272"/>
      <c r="GD5" s="289"/>
      <c r="GE5" s="148"/>
      <c r="GF5" s="148"/>
      <c r="GG5" s="148"/>
      <c r="GH5" s="148"/>
      <c r="GI5" s="148"/>
      <c r="GJ5" s="148"/>
      <c r="GK5" s="185"/>
      <c r="GL5" s="185"/>
      <c r="GM5" s="148"/>
      <c r="GN5" s="140"/>
      <c r="GO5" s="185"/>
      <c r="GP5" s="185"/>
      <c r="GQ5" s="185"/>
      <c r="GR5" s="185"/>
      <c r="GS5" s="185"/>
    </row>
    <row r="6" ht="30" spans="1:201">
      <c r="A6" s="36"/>
      <c r="B6" s="40" t="s">
        <v>341</v>
      </c>
      <c r="C6" s="41" t="s">
        <v>342</v>
      </c>
      <c r="D6" s="42"/>
      <c r="F6" s="42"/>
      <c r="G6" s="41" t="s">
        <v>343</v>
      </c>
      <c r="H6" s="39"/>
      <c r="I6" s="47"/>
      <c r="J6" s="47"/>
      <c r="K6" s="47"/>
      <c r="L6" s="47"/>
      <c r="M6" s="36"/>
      <c r="N6" s="87"/>
      <c r="O6" s="88"/>
      <c r="P6" s="88"/>
      <c r="Q6" s="88"/>
      <c r="R6" s="88"/>
      <c r="S6" s="88"/>
      <c r="T6" s="122"/>
      <c r="U6" s="122"/>
      <c r="V6" s="122"/>
      <c r="W6" s="88"/>
      <c r="X6" s="88"/>
      <c r="Y6" s="88"/>
      <c r="Z6" s="88"/>
      <c r="AA6" s="88"/>
      <c r="AB6" s="122"/>
      <c r="AC6" s="122"/>
      <c r="AD6" s="122"/>
      <c r="AE6" s="88"/>
      <c r="AF6" s="88"/>
      <c r="AG6" s="88"/>
      <c r="AH6" s="88"/>
      <c r="AI6" s="88"/>
      <c r="AJ6" s="122"/>
      <c r="AK6" s="122"/>
      <c r="AL6" s="88"/>
      <c r="AM6" s="88"/>
      <c r="AN6" s="88"/>
      <c r="AO6" s="88"/>
      <c r="AP6" s="88"/>
      <c r="AQ6" s="122"/>
      <c r="AR6" s="122"/>
      <c r="AS6" s="154"/>
      <c r="AT6" s="154"/>
      <c r="AU6" s="88"/>
      <c r="AV6" s="88"/>
      <c r="AW6" s="88"/>
      <c r="AX6" s="88"/>
      <c r="AY6" s="88"/>
      <c r="AZ6" s="122"/>
      <c r="BA6" s="122"/>
      <c r="BB6" s="88"/>
      <c r="BC6" s="88"/>
      <c r="BD6" s="88"/>
      <c r="BE6" s="88"/>
      <c r="BF6" s="88"/>
      <c r="BG6" s="122"/>
      <c r="BH6" s="122"/>
      <c r="BM6" s="170"/>
      <c r="BN6" s="171"/>
      <c r="BO6" s="170"/>
      <c r="BP6" s="170"/>
      <c r="BQ6" s="170"/>
      <c r="BR6" s="170"/>
      <c r="BS6" s="170"/>
      <c r="BT6" s="170"/>
      <c r="BU6" s="179"/>
      <c r="BV6" s="179"/>
      <c r="BW6" s="179"/>
      <c r="BX6" s="180"/>
      <c r="BY6" s="179"/>
      <c r="BZ6" s="179"/>
      <c r="CA6" s="179"/>
      <c r="CB6" s="179"/>
      <c r="CC6" s="170"/>
      <c r="CD6" s="140"/>
      <c r="CE6" s="140"/>
      <c r="CF6" s="140"/>
      <c r="CG6" s="140"/>
      <c r="CH6" s="140"/>
      <c r="CI6" s="140"/>
      <c r="CJ6" s="140"/>
      <c r="CK6" s="185"/>
      <c r="CL6" s="185"/>
      <c r="CM6" s="185"/>
      <c r="CN6" s="185"/>
      <c r="CO6" s="193"/>
      <c r="CP6" s="192"/>
      <c r="CQ6" s="193"/>
      <c r="CR6" s="192"/>
      <c r="CS6" s="193"/>
      <c r="CT6" s="192"/>
      <c r="CU6" s="140"/>
      <c r="CV6" s="202"/>
      <c r="CW6" s="201"/>
      <c r="CX6" s="201"/>
      <c r="CY6" s="201"/>
      <c r="CZ6" s="201"/>
      <c r="DA6" s="201"/>
      <c r="DB6" s="201"/>
      <c r="DC6" s="201"/>
      <c r="DD6" s="201"/>
      <c r="DF6" s="185"/>
      <c r="DG6" s="185"/>
      <c r="DH6" s="185"/>
      <c r="DI6" s="224"/>
      <c r="DJ6" s="185"/>
      <c r="DK6" s="185"/>
      <c r="DL6" s="185"/>
      <c r="DM6" s="185"/>
      <c r="DP6" s="201"/>
      <c r="DQ6" s="101"/>
      <c r="DR6" s="201"/>
      <c r="DS6" s="101"/>
      <c r="DT6" s="201"/>
      <c r="DU6" s="101"/>
      <c r="DV6" s="228"/>
      <c r="DW6" s="101"/>
      <c r="DX6" s="185"/>
      <c r="DY6" s="224"/>
      <c r="DZ6" s="185"/>
      <c r="EA6" s="185"/>
      <c r="EB6" s="185"/>
      <c r="EC6" s="185"/>
      <c r="ED6" s="185"/>
      <c r="EE6" s="185"/>
      <c r="EF6" s="101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251"/>
      <c r="FH6" s="251"/>
      <c r="FI6" s="251"/>
      <c r="FJ6" s="251"/>
      <c r="FK6" s="251"/>
      <c r="FL6" s="251"/>
      <c r="FM6" s="259"/>
      <c r="FN6" s="251"/>
      <c r="FO6" s="251"/>
      <c r="FP6" s="251"/>
      <c r="FQ6" s="251"/>
      <c r="FR6" s="251"/>
      <c r="FS6" s="251"/>
      <c r="FT6" s="251"/>
      <c r="FU6" s="251"/>
      <c r="FV6" s="277"/>
      <c r="FW6" s="251"/>
      <c r="FX6" s="265"/>
      <c r="FY6" s="251"/>
      <c r="FZ6" s="251"/>
      <c r="GA6" s="251"/>
      <c r="GB6" s="251"/>
      <c r="GC6" s="251"/>
      <c r="GD6" s="277"/>
      <c r="GE6" s="290">
        <v>559</v>
      </c>
      <c r="GF6" s="290">
        <v>0</v>
      </c>
      <c r="GG6" s="290"/>
      <c r="GH6" s="290">
        <v>0</v>
      </c>
      <c r="GI6" s="290"/>
      <c r="GJ6" s="290">
        <v>0</v>
      </c>
      <c r="GK6" s="290">
        <v>0</v>
      </c>
      <c r="GL6" s="251"/>
      <c r="GM6" s="290">
        <v>550</v>
      </c>
      <c r="GN6" s="265">
        <v>0</v>
      </c>
      <c r="GO6" s="251"/>
      <c r="GP6" s="265">
        <v>0</v>
      </c>
      <c r="GQ6" s="251"/>
      <c r="GR6" s="265">
        <v>0</v>
      </c>
      <c r="GS6" s="265">
        <v>0</v>
      </c>
    </row>
    <row r="7" ht="15" spans="1:201">
      <c r="A7" s="36"/>
      <c r="B7" s="40" t="s">
        <v>341</v>
      </c>
      <c r="C7" s="41" t="s">
        <v>344</v>
      </c>
      <c r="D7" s="42"/>
      <c r="F7" s="42"/>
      <c r="G7" s="41" t="s">
        <v>345</v>
      </c>
      <c r="H7" s="39"/>
      <c r="I7" s="47"/>
      <c r="J7" s="47"/>
      <c r="K7" s="47"/>
      <c r="L7" s="47"/>
      <c r="M7" s="36"/>
      <c r="N7" s="87"/>
      <c r="O7" s="88"/>
      <c r="P7" s="88"/>
      <c r="Q7" s="88"/>
      <c r="R7" s="88"/>
      <c r="S7" s="88"/>
      <c r="T7" s="122"/>
      <c r="U7" s="122"/>
      <c r="V7" s="122"/>
      <c r="W7" s="88"/>
      <c r="X7" s="88"/>
      <c r="Y7" s="88"/>
      <c r="Z7" s="88"/>
      <c r="AA7" s="88"/>
      <c r="AB7" s="122"/>
      <c r="AC7" s="122"/>
      <c r="AD7" s="122"/>
      <c r="AE7" s="88"/>
      <c r="AF7" s="88"/>
      <c r="AG7" s="88"/>
      <c r="AH7" s="88"/>
      <c r="AI7" s="88"/>
      <c r="AJ7" s="122"/>
      <c r="AK7" s="122"/>
      <c r="AL7" s="88"/>
      <c r="AM7" s="88"/>
      <c r="AN7" s="88"/>
      <c r="AO7" s="88"/>
      <c r="AP7" s="88"/>
      <c r="AQ7" s="122"/>
      <c r="AR7" s="122"/>
      <c r="AS7" s="154"/>
      <c r="AT7" s="154"/>
      <c r="AU7" s="88"/>
      <c r="AV7" s="88"/>
      <c r="AW7" s="88"/>
      <c r="AX7" s="88"/>
      <c r="AY7" s="88"/>
      <c r="AZ7" s="122"/>
      <c r="BA7" s="122"/>
      <c r="BB7" s="88"/>
      <c r="BC7" s="88"/>
      <c r="BD7" s="88"/>
      <c r="BE7" s="88"/>
      <c r="BF7" s="88"/>
      <c r="BG7" s="122"/>
      <c r="BH7" s="122"/>
      <c r="BM7" s="170"/>
      <c r="BN7" s="171"/>
      <c r="BO7" s="170"/>
      <c r="BP7" s="170"/>
      <c r="BQ7" s="170"/>
      <c r="BR7" s="170"/>
      <c r="BS7" s="170"/>
      <c r="BT7" s="170"/>
      <c r="BU7" s="179"/>
      <c r="BV7" s="179"/>
      <c r="BW7" s="179"/>
      <c r="BX7" s="180"/>
      <c r="BY7" s="179"/>
      <c r="BZ7" s="179"/>
      <c r="CA7" s="179"/>
      <c r="CB7" s="179"/>
      <c r="CC7" s="170"/>
      <c r="CD7" s="140"/>
      <c r="CE7" s="140"/>
      <c r="CF7" s="140"/>
      <c r="CG7" s="140"/>
      <c r="CH7" s="140"/>
      <c r="CI7" s="140"/>
      <c r="CJ7" s="140"/>
      <c r="CK7" s="185"/>
      <c r="CL7" s="185"/>
      <c r="CM7" s="185"/>
      <c r="CN7" s="185"/>
      <c r="CO7" s="193"/>
      <c r="CP7" s="192"/>
      <c r="CQ7" s="193"/>
      <c r="CR7" s="192"/>
      <c r="CS7" s="193"/>
      <c r="CT7" s="192"/>
      <c r="CU7" s="140"/>
      <c r="CV7" s="202"/>
      <c r="CW7" s="201"/>
      <c r="CX7" s="201"/>
      <c r="CY7" s="201"/>
      <c r="CZ7" s="201"/>
      <c r="DA7" s="201"/>
      <c r="DB7" s="201"/>
      <c r="DC7" s="201"/>
      <c r="DD7" s="201"/>
      <c r="DF7" s="185"/>
      <c r="DG7" s="185"/>
      <c r="DH7" s="185"/>
      <c r="DI7" s="224"/>
      <c r="DJ7" s="185"/>
      <c r="DK7" s="185"/>
      <c r="DL7" s="185"/>
      <c r="DM7" s="185"/>
      <c r="DP7" s="201"/>
      <c r="DQ7" s="101"/>
      <c r="DR7" s="201"/>
      <c r="DS7" s="101"/>
      <c r="DT7" s="201"/>
      <c r="DU7" s="101"/>
      <c r="DV7" s="228"/>
      <c r="DW7" s="101"/>
      <c r="DX7" s="185"/>
      <c r="DY7" s="224"/>
      <c r="DZ7" s="185"/>
      <c r="EA7" s="185"/>
      <c r="EB7" s="185"/>
      <c r="EC7" s="185"/>
      <c r="ED7" s="185"/>
      <c r="EE7" s="185"/>
      <c r="EF7" s="101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251"/>
      <c r="FH7" s="251"/>
      <c r="FI7" s="251"/>
      <c r="FJ7" s="251"/>
      <c r="FK7" s="251"/>
      <c r="FL7" s="251"/>
      <c r="FM7" s="259"/>
      <c r="FN7" s="251"/>
      <c r="FO7" s="251"/>
      <c r="FP7" s="251"/>
      <c r="FQ7" s="251"/>
      <c r="FR7" s="251"/>
      <c r="FS7" s="251"/>
      <c r="FT7" s="251"/>
      <c r="FU7" s="251"/>
      <c r="FV7" s="277"/>
      <c r="FW7" s="251"/>
      <c r="FX7" s="265"/>
      <c r="FY7" s="251"/>
      <c r="FZ7" s="251"/>
      <c r="GA7" s="251"/>
      <c r="GB7" s="251"/>
      <c r="GC7" s="251"/>
      <c r="GD7" s="277"/>
      <c r="GE7" s="290">
        <v>0</v>
      </c>
      <c r="GF7" s="290">
        <v>425</v>
      </c>
      <c r="GG7" s="290"/>
      <c r="GH7" s="290">
        <v>524</v>
      </c>
      <c r="GI7" s="290"/>
      <c r="GJ7" s="290">
        <v>0</v>
      </c>
      <c r="GK7" s="290">
        <v>0</v>
      </c>
      <c r="GL7" s="251"/>
      <c r="GM7" s="290">
        <v>424</v>
      </c>
      <c r="GN7" s="265">
        <v>0</v>
      </c>
      <c r="GO7" s="251"/>
      <c r="GP7" s="265">
        <v>0</v>
      </c>
      <c r="GQ7" s="251"/>
      <c r="GR7" s="265">
        <v>0</v>
      </c>
      <c r="GS7" s="265">
        <v>0</v>
      </c>
    </row>
    <row r="8" ht="15" spans="1:201">
      <c r="A8" s="36"/>
      <c r="B8" s="40" t="s">
        <v>341</v>
      </c>
      <c r="C8" s="41" t="s">
        <v>346</v>
      </c>
      <c r="D8" s="42"/>
      <c r="F8" s="42"/>
      <c r="G8" s="41" t="s">
        <v>347</v>
      </c>
      <c r="H8" s="39"/>
      <c r="I8" s="47"/>
      <c r="J8" s="47"/>
      <c r="K8" s="47"/>
      <c r="L8" s="47"/>
      <c r="M8" s="36"/>
      <c r="N8" s="87"/>
      <c r="O8" s="88"/>
      <c r="P8" s="88"/>
      <c r="Q8" s="88"/>
      <c r="R8" s="88"/>
      <c r="S8" s="88"/>
      <c r="T8" s="122"/>
      <c r="U8" s="122"/>
      <c r="V8" s="122"/>
      <c r="W8" s="88"/>
      <c r="X8" s="88"/>
      <c r="Y8" s="88"/>
      <c r="Z8" s="88"/>
      <c r="AA8" s="88"/>
      <c r="AB8" s="122"/>
      <c r="AC8" s="122"/>
      <c r="AD8" s="122"/>
      <c r="AE8" s="88"/>
      <c r="AF8" s="88"/>
      <c r="AG8" s="88"/>
      <c r="AH8" s="88"/>
      <c r="AI8" s="88"/>
      <c r="AJ8" s="122"/>
      <c r="AK8" s="122"/>
      <c r="AL8" s="88"/>
      <c r="AM8" s="88"/>
      <c r="AN8" s="88"/>
      <c r="AO8" s="88"/>
      <c r="AP8" s="88"/>
      <c r="AQ8" s="122"/>
      <c r="AR8" s="122"/>
      <c r="AS8" s="154"/>
      <c r="AT8" s="154"/>
      <c r="AU8" s="88"/>
      <c r="AV8" s="88"/>
      <c r="AW8" s="88"/>
      <c r="AX8" s="88"/>
      <c r="AY8" s="88"/>
      <c r="AZ8" s="122"/>
      <c r="BA8" s="122"/>
      <c r="BB8" s="88"/>
      <c r="BC8" s="88"/>
      <c r="BD8" s="88"/>
      <c r="BE8" s="88"/>
      <c r="BF8" s="88"/>
      <c r="BG8" s="122"/>
      <c r="BH8" s="122"/>
      <c r="BM8" s="170"/>
      <c r="BN8" s="171"/>
      <c r="BO8" s="170"/>
      <c r="BP8" s="170"/>
      <c r="BQ8" s="170"/>
      <c r="BR8" s="170"/>
      <c r="BS8" s="170"/>
      <c r="BT8" s="170"/>
      <c r="BU8" s="179"/>
      <c r="BV8" s="179"/>
      <c r="BW8" s="179"/>
      <c r="BX8" s="180"/>
      <c r="BY8" s="179"/>
      <c r="BZ8" s="179"/>
      <c r="CA8" s="179"/>
      <c r="CB8" s="179"/>
      <c r="CC8" s="170"/>
      <c r="CD8" s="140"/>
      <c r="CE8" s="140"/>
      <c r="CF8" s="140"/>
      <c r="CG8" s="140"/>
      <c r="CH8" s="140"/>
      <c r="CI8" s="140"/>
      <c r="CJ8" s="140"/>
      <c r="CK8" s="185"/>
      <c r="CL8" s="185"/>
      <c r="CM8" s="185"/>
      <c r="CN8" s="185"/>
      <c r="CO8" s="193"/>
      <c r="CP8" s="192"/>
      <c r="CQ8" s="193"/>
      <c r="CR8" s="192"/>
      <c r="CS8" s="193"/>
      <c r="CT8" s="192"/>
      <c r="CU8" s="140"/>
      <c r="CV8" s="202"/>
      <c r="CW8" s="201"/>
      <c r="CX8" s="201"/>
      <c r="CY8" s="201"/>
      <c r="CZ8" s="201"/>
      <c r="DA8" s="201"/>
      <c r="DB8" s="201"/>
      <c r="DC8" s="201"/>
      <c r="DD8" s="201"/>
      <c r="DF8" s="185"/>
      <c r="DG8" s="185"/>
      <c r="DH8" s="185"/>
      <c r="DI8" s="224"/>
      <c r="DJ8" s="185"/>
      <c r="DK8" s="185"/>
      <c r="DL8" s="185"/>
      <c r="DM8" s="185"/>
      <c r="DP8" s="201"/>
      <c r="DQ8" s="101"/>
      <c r="DR8" s="201"/>
      <c r="DS8" s="101"/>
      <c r="DT8" s="201"/>
      <c r="DU8" s="101"/>
      <c r="DV8" s="228"/>
      <c r="DW8" s="101"/>
      <c r="DX8" s="185"/>
      <c r="DY8" s="224"/>
      <c r="DZ8" s="185"/>
      <c r="EA8" s="185"/>
      <c r="EB8" s="185"/>
      <c r="EC8" s="185"/>
      <c r="ED8" s="185"/>
      <c r="EE8" s="185"/>
      <c r="EF8" s="101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251"/>
      <c r="FH8" s="251"/>
      <c r="FI8" s="251"/>
      <c r="FJ8" s="251"/>
      <c r="FK8" s="251"/>
      <c r="FL8" s="251"/>
      <c r="FM8" s="259"/>
      <c r="FN8" s="251"/>
      <c r="FO8" s="251"/>
      <c r="FP8" s="251"/>
      <c r="FQ8" s="251"/>
      <c r="FR8" s="251"/>
      <c r="FS8" s="251"/>
      <c r="FT8" s="251"/>
      <c r="FU8" s="251"/>
      <c r="FV8" s="277"/>
      <c r="FW8" s="251"/>
      <c r="FX8" s="265"/>
      <c r="FY8" s="251"/>
      <c r="FZ8" s="251"/>
      <c r="GA8" s="251"/>
      <c r="GB8" s="251"/>
      <c r="GC8" s="251"/>
      <c r="GD8" s="277"/>
      <c r="GE8" s="290">
        <v>0</v>
      </c>
      <c r="GF8" s="290">
        <v>425</v>
      </c>
      <c r="GG8" s="290"/>
      <c r="GH8" s="290">
        <v>0</v>
      </c>
      <c r="GI8" s="290"/>
      <c r="GJ8" s="290">
        <v>0</v>
      </c>
      <c r="GK8" s="290">
        <v>0</v>
      </c>
      <c r="GL8" s="251"/>
      <c r="GM8" s="290">
        <v>516</v>
      </c>
      <c r="GN8" s="265">
        <v>0</v>
      </c>
      <c r="GO8" s="251"/>
      <c r="GP8" s="265">
        <v>0</v>
      </c>
      <c r="GQ8" s="251"/>
      <c r="GR8" s="265">
        <v>0</v>
      </c>
      <c r="GS8" s="265">
        <v>0</v>
      </c>
    </row>
    <row r="9" ht="45" spans="1:201">
      <c r="A9" s="36"/>
      <c r="B9" s="40" t="s">
        <v>341</v>
      </c>
      <c r="C9" s="41" t="s">
        <v>348</v>
      </c>
      <c r="D9" s="42"/>
      <c r="F9" s="42"/>
      <c r="G9" s="41" t="s">
        <v>349</v>
      </c>
      <c r="H9" s="39"/>
      <c r="I9" s="47"/>
      <c r="J9" s="47"/>
      <c r="K9" s="47"/>
      <c r="L9" s="47"/>
      <c r="M9" s="36"/>
      <c r="N9" s="87"/>
      <c r="O9" s="88"/>
      <c r="P9" s="88"/>
      <c r="Q9" s="88"/>
      <c r="R9" s="88"/>
      <c r="S9" s="88"/>
      <c r="T9" s="122"/>
      <c r="U9" s="122"/>
      <c r="V9" s="122"/>
      <c r="W9" s="88"/>
      <c r="X9" s="88"/>
      <c r="Y9" s="88"/>
      <c r="Z9" s="88"/>
      <c r="AA9" s="88"/>
      <c r="AB9" s="122"/>
      <c r="AC9" s="122"/>
      <c r="AD9" s="122"/>
      <c r="AE9" s="88"/>
      <c r="AF9" s="88"/>
      <c r="AG9" s="88"/>
      <c r="AH9" s="88"/>
      <c r="AI9" s="88"/>
      <c r="AJ9" s="122"/>
      <c r="AK9" s="122"/>
      <c r="AL9" s="88"/>
      <c r="AM9" s="88"/>
      <c r="AN9" s="88"/>
      <c r="AO9" s="88"/>
      <c r="AP9" s="88"/>
      <c r="AQ9" s="122"/>
      <c r="AR9" s="122"/>
      <c r="AS9" s="154"/>
      <c r="AT9" s="154"/>
      <c r="AU9" s="88"/>
      <c r="AV9" s="88"/>
      <c r="AW9" s="88"/>
      <c r="AX9" s="88"/>
      <c r="AY9" s="88"/>
      <c r="AZ9" s="122"/>
      <c r="BA9" s="122"/>
      <c r="BB9" s="88"/>
      <c r="BC9" s="88"/>
      <c r="BD9" s="88"/>
      <c r="BE9" s="88"/>
      <c r="BF9" s="88"/>
      <c r="BG9" s="122"/>
      <c r="BH9" s="122"/>
      <c r="BM9" s="170"/>
      <c r="BN9" s="171"/>
      <c r="BO9" s="170"/>
      <c r="BP9" s="170"/>
      <c r="BQ9" s="170"/>
      <c r="BR9" s="170"/>
      <c r="BS9" s="170"/>
      <c r="BT9" s="170"/>
      <c r="BU9" s="179"/>
      <c r="BV9" s="179"/>
      <c r="BW9" s="179"/>
      <c r="BX9" s="180"/>
      <c r="BY9" s="179"/>
      <c r="BZ9" s="179"/>
      <c r="CA9" s="179"/>
      <c r="CB9" s="179"/>
      <c r="CC9" s="170"/>
      <c r="CD9" s="140"/>
      <c r="CE9" s="140"/>
      <c r="CF9" s="140"/>
      <c r="CG9" s="140"/>
      <c r="CH9" s="140"/>
      <c r="CI9" s="140"/>
      <c r="CJ9" s="140"/>
      <c r="CK9" s="185"/>
      <c r="CL9" s="185"/>
      <c r="CM9" s="185"/>
      <c r="CN9" s="185"/>
      <c r="CO9" s="193"/>
      <c r="CP9" s="192"/>
      <c r="CQ9" s="193"/>
      <c r="CR9" s="192"/>
      <c r="CS9" s="193"/>
      <c r="CT9" s="192"/>
      <c r="CU9" s="140"/>
      <c r="CV9" s="202"/>
      <c r="CW9" s="201"/>
      <c r="CX9" s="201"/>
      <c r="CY9" s="201"/>
      <c r="CZ9" s="201"/>
      <c r="DA9" s="201"/>
      <c r="DB9" s="201"/>
      <c r="DC9" s="201"/>
      <c r="DD9" s="201"/>
      <c r="DF9" s="185"/>
      <c r="DG9" s="185"/>
      <c r="DH9" s="185"/>
      <c r="DI9" s="224"/>
      <c r="DJ9" s="185"/>
      <c r="DK9" s="185"/>
      <c r="DL9" s="185"/>
      <c r="DM9" s="185"/>
      <c r="DP9" s="201"/>
      <c r="DQ9" s="101"/>
      <c r="DR9" s="201"/>
      <c r="DS9" s="101"/>
      <c r="DT9" s="201"/>
      <c r="DU9" s="101"/>
      <c r="DV9" s="228"/>
      <c r="DW9" s="101"/>
      <c r="DX9" s="185"/>
      <c r="DY9" s="224"/>
      <c r="DZ9" s="185"/>
      <c r="EA9" s="185"/>
      <c r="EB9" s="185"/>
      <c r="EC9" s="185"/>
      <c r="ED9" s="185"/>
      <c r="EE9" s="185"/>
      <c r="EF9" s="101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251"/>
      <c r="FH9" s="251"/>
      <c r="FI9" s="251"/>
      <c r="FJ9" s="251"/>
      <c r="FK9" s="251"/>
      <c r="FL9" s="251"/>
      <c r="FM9" s="259"/>
      <c r="FN9" s="251"/>
      <c r="FO9" s="251"/>
      <c r="FP9" s="251"/>
      <c r="FQ9" s="251"/>
      <c r="FR9" s="251"/>
      <c r="FS9" s="251"/>
      <c r="FT9" s="251"/>
      <c r="FU9" s="251"/>
      <c r="FV9" s="277"/>
      <c r="FW9" s="251"/>
      <c r="FX9" s="265"/>
      <c r="FY9" s="251"/>
      <c r="FZ9" s="251"/>
      <c r="GA9" s="251"/>
      <c r="GB9" s="251"/>
      <c r="GC9" s="251"/>
      <c r="GD9" s="277"/>
      <c r="GE9" s="290">
        <v>0</v>
      </c>
      <c r="GF9" s="290">
        <v>0</v>
      </c>
      <c r="GG9" s="290"/>
      <c r="GH9" s="290">
        <v>0</v>
      </c>
      <c r="GI9" s="290"/>
      <c r="GJ9" s="290">
        <v>541</v>
      </c>
      <c r="GK9" s="290">
        <v>0</v>
      </c>
      <c r="GL9" s="251"/>
      <c r="GM9" s="290">
        <v>533</v>
      </c>
      <c r="GN9" s="265">
        <v>0</v>
      </c>
      <c r="GO9" s="251"/>
      <c r="GP9" s="265">
        <v>0</v>
      </c>
      <c r="GQ9" s="251"/>
      <c r="GR9" s="265">
        <v>0</v>
      </c>
      <c r="GS9" s="265">
        <v>0</v>
      </c>
    </row>
    <row r="10" ht="15" spans="1:201">
      <c r="A10" s="36"/>
      <c r="B10" s="40" t="s">
        <v>341</v>
      </c>
      <c r="C10" s="41" t="s">
        <v>350</v>
      </c>
      <c r="D10" s="42"/>
      <c r="F10" s="42"/>
      <c r="G10" s="41" t="s">
        <v>351</v>
      </c>
      <c r="H10" s="39"/>
      <c r="I10" s="47"/>
      <c r="J10" s="47"/>
      <c r="K10" s="47"/>
      <c r="L10" s="47"/>
      <c r="M10" s="36"/>
      <c r="N10" s="87"/>
      <c r="O10" s="88"/>
      <c r="P10" s="88"/>
      <c r="Q10" s="88"/>
      <c r="R10" s="88"/>
      <c r="S10" s="88"/>
      <c r="T10" s="122"/>
      <c r="U10" s="122"/>
      <c r="V10" s="122"/>
      <c r="W10" s="88"/>
      <c r="X10" s="88"/>
      <c r="Y10" s="88"/>
      <c r="Z10" s="88"/>
      <c r="AA10" s="88"/>
      <c r="AB10" s="122"/>
      <c r="AC10" s="122"/>
      <c r="AD10" s="122"/>
      <c r="AE10" s="88"/>
      <c r="AF10" s="88"/>
      <c r="AG10" s="88"/>
      <c r="AH10" s="88"/>
      <c r="AI10" s="88"/>
      <c r="AJ10" s="122"/>
      <c r="AK10" s="122"/>
      <c r="AL10" s="88"/>
      <c r="AM10" s="88"/>
      <c r="AN10" s="88"/>
      <c r="AO10" s="88"/>
      <c r="AP10" s="88"/>
      <c r="AQ10" s="122"/>
      <c r="AR10" s="122"/>
      <c r="AS10" s="154"/>
      <c r="AT10" s="154"/>
      <c r="AU10" s="88"/>
      <c r="AV10" s="88"/>
      <c r="AW10" s="88"/>
      <c r="AX10" s="88"/>
      <c r="AY10" s="88"/>
      <c r="AZ10" s="122"/>
      <c r="BA10" s="122"/>
      <c r="BB10" s="88"/>
      <c r="BC10" s="88"/>
      <c r="BD10" s="88"/>
      <c r="BE10" s="88"/>
      <c r="BF10" s="88"/>
      <c r="BG10" s="122"/>
      <c r="BH10" s="122"/>
      <c r="BM10" s="170"/>
      <c r="BN10" s="171"/>
      <c r="BO10" s="170"/>
      <c r="BP10" s="170"/>
      <c r="BQ10" s="170"/>
      <c r="BR10" s="170"/>
      <c r="BS10" s="170"/>
      <c r="BT10" s="170"/>
      <c r="BU10" s="179"/>
      <c r="BV10" s="179"/>
      <c r="BW10" s="179"/>
      <c r="BX10" s="180"/>
      <c r="BY10" s="179"/>
      <c r="BZ10" s="179"/>
      <c r="CA10" s="179"/>
      <c r="CB10" s="179"/>
      <c r="CC10" s="170"/>
      <c r="CD10" s="140"/>
      <c r="CE10" s="140"/>
      <c r="CF10" s="140"/>
      <c r="CG10" s="140"/>
      <c r="CH10" s="140"/>
      <c r="CI10" s="140"/>
      <c r="CJ10" s="140"/>
      <c r="CK10" s="185"/>
      <c r="CL10" s="185"/>
      <c r="CM10" s="185"/>
      <c r="CN10" s="185"/>
      <c r="CO10" s="193"/>
      <c r="CP10" s="192"/>
      <c r="CQ10" s="193"/>
      <c r="CR10" s="192"/>
      <c r="CS10" s="193"/>
      <c r="CT10" s="192"/>
      <c r="CU10" s="140"/>
      <c r="CV10" s="202"/>
      <c r="CW10" s="201"/>
      <c r="CX10" s="201"/>
      <c r="CY10" s="201"/>
      <c r="CZ10" s="201"/>
      <c r="DA10" s="201"/>
      <c r="DB10" s="201"/>
      <c r="DC10" s="201"/>
      <c r="DD10" s="201"/>
      <c r="DF10" s="185"/>
      <c r="DG10" s="185"/>
      <c r="DH10" s="185"/>
      <c r="DI10" s="224"/>
      <c r="DJ10" s="185"/>
      <c r="DK10" s="185"/>
      <c r="DL10" s="185"/>
      <c r="DM10" s="185"/>
      <c r="DP10" s="201"/>
      <c r="DQ10" s="101"/>
      <c r="DR10" s="201"/>
      <c r="DS10" s="101"/>
      <c r="DT10" s="201"/>
      <c r="DU10" s="101"/>
      <c r="DV10" s="228"/>
      <c r="DW10" s="101"/>
      <c r="DX10" s="185"/>
      <c r="DY10" s="224"/>
      <c r="DZ10" s="185"/>
      <c r="EA10" s="185"/>
      <c r="EB10" s="185"/>
      <c r="EC10" s="185"/>
      <c r="ED10" s="185"/>
      <c r="EE10" s="185"/>
      <c r="EF10" s="101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251"/>
      <c r="FH10" s="251"/>
      <c r="FI10" s="251"/>
      <c r="FJ10" s="251"/>
      <c r="FK10" s="251"/>
      <c r="FL10" s="251"/>
      <c r="FM10" s="259"/>
      <c r="FN10" s="251"/>
      <c r="FO10" s="251"/>
      <c r="FP10" s="251"/>
      <c r="FQ10" s="251"/>
      <c r="FR10" s="251"/>
      <c r="FS10" s="251"/>
      <c r="FT10" s="251"/>
      <c r="FU10" s="251"/>
      <c r="FV10" s="277"/>
      <c r="FW10" s="251"/>
      <c r="FX10" s="265"/>
      <c r="FY10" s="251"/>
      <c r="FZ10" s="251"/>
      <c r="GA10" s="251"/>
      <c r="GB10" s="251"/>
      <c r="GC10" s="251"/>
      <c r="GD10" s="277"/>
      <c r="GE10" s="290">
        <v>0</v>
      </c>
      <c r="GF10" s="290">
        <v>0</v>
      </c>
      <c r="GG10" s="290"/>
      <c r="GH10" s="290">
        <v>0</v>
      </c>
      <c r="GI10" s="290"/>
      <c r="GJ10" s="290">
        <v>0</v>
      </c>
      <c r="GK10" s="251">
        <v>646</v>
      </c>
      <c r="GL10" s="251"/>
      <c r="GM10" s="290">
        <v>636</v>
      </c>
      <c r="GN10" s="265">
        <v>0</v>
      </c>
      <c r="GO10" s="251"/>
      <c r="GP10" s="265">
        <v>0</v>
      </c>
      <c r="GQ10" s="251"/>
      <c r="GR10" s="265">
        <v>0</v>
      </c>
      <c r="GS10" s="265">
        <v>0</v>
      </c>
    </row>
    <row r="11" ht="45" spans="1:201">
      <c r="A11" s="36"/>
      <c r="B11" s="40" t="s">
        <v>341</v>
      </c>
      <c r="C11" s="41" t="s">
        <v>352</v>
      </c>
      <c r="D11" s="42"/>
      <c r="F11" s="42"/>
      <c r="G11" s="41" t="s">
        <v>353</v>
      </c>
      <c r="H11" s="39"/>
      <c r="I11" s="47"/>
      <c r="J11" s="47"/>
      <c r="K11" s="47"/>
      <c r="L11" s="47"/>
      <c r="M11" s="36"/>
      <c r="N11" s="87"/>
      <c r="O11" s="88"/>
      <c r="P11" s="88"/>
      <c r="Q11" s="88"/>
      <c r="R11" s="88"/>
      <c r="S11" s="88"/>
      <c r="T11" s="122"/>
      <c r="U11" s="122"/>
      <c r="V11" s="122"/>
      <c r="W11" s="88"/>
      <c r="X11" s="88"/>
      <c r="Y11" s="88"/>
      <c r="Z11" s="88"/>
      <c r="AA11" s="88"/>
      <c r="AB11" s="122"/>
      <c r="AC11" s="122"/>
      <c r="AD11" s="122"/>
      <c r="AE11" s="88"/>
      <c r="AF11" s="88"/>
      <c r="AG11" s="88"/>
      <c r="AH11" s="88"/>
      <c r="AI11" s="88"/>
      <c r="AJ11" s="122"/>
      <c r="AK11" s="122"/>
      <c r="AL11" s="88"/>
      <c r="AM11" s="88"/>
      <c r="AN11" s="88"/>
      <c r="AO11" s="88"/>
      <c r="AP11" s="88"/>
      <c r="AQ11" s="122"/>
      <c r="AR11" s="122"/>
      <c r="AS11" s="154"/>
      <c r="AT11" s="154"/>
      <c r="AU11" s="88"/>
      <c r="AV11" s="88"/>
      <c r="AW11" s="88"/>
      <c r="AX11" s="88"/>
      <c r="AY11" s="88"/>
      <c r="AZ11" s="122"/>
      <c r="BA11" s="122"/>
      <c r="BB11" s="88"/>
      <c r="BC11" s="88"/>
      <c r="BD11" s="88"/>
      <c r="BE11" s="88"/>
      <c r="BF11" s="88"/>
      <c r="BG11" s="122"/>
      <c r="BH11" s="122"/>
      <c r="BM11" s="170"/>
      <c r="BN11" s="171"/>
      <c r="BO11" s="170"/>
      <c r="BP11" s="170"/>
      <c r="BQ11" s="170"/>
      <c r="BR11" s="170"/>
      <c r="BS11" s="170"/>
      <c r="BT11" s="170"/>
      <c r="BU11" s="179"/>
      <c r="BV11" s="179"/>
      <c r="BW11" s="179"/>
      <c r="BX11" s="180"/>
      <c r="BY11" s="179"/>
      <c r="BZ11" s="179"/>
      <c r="CA11" s="179"/>
      <c r="CB11" s="179"/>
      <c r="CC11" s="170"/>
      <c r="CD11" s="140"/>
      <c r="CE11" s="140"/>
      <c r="CF11" s="140"/>
      <c r="CG11" s="140"/>
      <c r="CH11" s="140"/>
      <c r="CI11" s="140"/>
      <c r="CJ11" s="140"/>
      <c r="CK11" s="185"/>
      <c r="CL11" s="185"/>
      <c r="CM11" s="185"/>
      <c r="CN11" s="185"/>
      <c r="CO11" s="193"/>
      <c r="CP11" s="192"/>
      <c r="CQ11" s="193"/>
      <c r="CR11" s="192"/>
      <c r="CS11" s="193"/>
      <c r="CT11" s="192"/>
      <c r="CU11" s="140"/>
      <c r="CV11" s="202"/>
      <c r="CW11" s="201"/>
      <c r="CX11" s="201"/>
      <c r="CY11" s="201"/>
      <c r="CZ11" s="201"/>
      <c r="DA11" s="201"/>
      <c r="DB11" s="201"/>
      <c r="DC11" s="201"/>
      <c r="DD11" s="201"/>
      <c r="DF11" s="185"/>
      <c r="DG11" s="185"/>
      <c r="DH11" s="185"/>
      <c r="DI11" s="224"/>
      <c r="DJ11" s="185"/>
      <c r="DK11" s="185"/>
      <c r="DL11" s="185"/>
      <c r="DM11" s="185"/>
      <c r="DP11" s="201"/>
      <c r="DQ11" s="101"/>
      <c r="DR11" s="201"/>
      <c r="DS11" s="101"/>
      <c r="DT11" s="201"/>
      <c r="DU11" s="101"/>
      <c r="DV11" s="228"/>
      <c r="DW11" s="101"/>
      <c r="DX11" s="185"/>
      <c r="DY11" s="224"/>
      <c r="DZ11" s="185"/>
      <c r="EA11" s="185"/>
      <c r="EB11" s="185"/>
      <c r="EC11" s="185"/>
      <c r="ED11" s="185"/>
      <c r="EE11" s="185"/>
      <c r="EF11" s="101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251"/>
      <c r="FH11" s="251"/>
      <c r="FI11" s="251"/>
      <c r="FJ11" s="251"/>
      <c r="FK11" s="251"/>
      <c r="FL11" s="251"/>
      <c r="FM11" s="259"/>
      <c r="FN11" s="251"/>
      <c r="FO11" s="251"/>
      <c r="FP11" s="251"/>
      <c r="FQ11" s="251"/>
      <c r="FR11" s="251"/>
      <c r="FS11" s="251"/>
      <c r="FT11" s="251"/>
      <c r="FU11" s="251"/>
      <c r="FV11" s="277"/>
      <c r="FW11" s="251"/>
      <c r="FX11" s="265"/>
      <c r="FY11" s="251"/>
      <c r="FZ11" s="251"/>
      <c r="GA11" s="251"/>
      <c r="GB11" s="251"/>
      <c r="GC11" s="251"/>
      <c r="GD11" s="277"/>
      <c r="GE11" s="290">
        <v>1030</v>
      </c>
      <c r="GF11" s="290">
        <v>1030</v>
      </c>
      <c r="GG11" s="290"/>
      <c r="GH11" s="290">
        <v>1030</v>
      </c>
      <c r="GI11" s="290"/>
      <c r="GJ11" s="290">
        <v>1030</v>
      </c>
      <c r="GK11" s="251">
        <v>1030</v>
      </c>
      <c r="GL11" s="251"/>
      <c r="GM11" s="290">
        <v>903</v>
      </c>
      <c r="GN11" s="265">
        <v>1020</v>
      </c>
      <c r="GO11" s="251"/>
      <c r="GP11" s="265">
        <v>1020</v>
      </c>
      <c r="GQ11" s="251"/>
      <c r="GR11" s="265">
        <v>1020</v>
      </c>
      <c r="GS11" s="265">
        <v>1020</v>
      </c>
    </row>
    <row r="12" ht="15" spans="1:201">
      <c r="A12" s="36"/>
      <c r="B12" s="40" t="s">
        <v>341</v>
      </c>
      <c r="C12" s="41" t="s">
        <v>354</v>
      </c>
      <c r="D12" s="42"/>
      <c r="F12" s="42"/>
      <c r="G12" s="41" t="s">
        <v>355</v>
      </c>
      <c r="H12" s="39"/>
      <c r="I12" s="47"/>
      <c r="J12" s="47"/>
      <c r="K12" s="47"/>
      <c r="L12" s="47"/>
      <c r="M12" s="36"/>
      <c r="N12" s="87"/>
      <c r="O12" s="88"/>
      <c r="P12" s="88"/>
      <c r="Q12" s="88"/>
      <c r="R12" s="88"/>
      <c r="S12" s="88"/>
      <c r="T12" s="122"/>
      <c r="U12" s="122"/>
      <c r="V12" s="122"/>
      <c r="W12" s="88"/>
      <c r="X12" s="88"/>
      <c r="Y12" s="88"/>
      <c r="Z12" s="88"/>
      <c r="AA12" s="88"/>
      <c r="AB12" s="122"/>
      <c r="AC12" s="122"/>
      <c r="AD12" s="122"/>
      <c r="AE12" s="88"/>
      <c r="AF12" s="88"/>
      <c r="AG12" s="88"/>
      <c r="AH12" s="88"/>
      <c r="AI12" s="88"/>
      <c r="AJ12" s="122"/>
      <c r="AK12" s="122"/>
      <c r="AL12" s="88"/>
      <c r="AM12" s="88"/>
      <c r="AN12" s="88"/>
      <c r="AO12" s="88"/>
      <c r="AP12" s="88"/>
      <c r="AQ12" s="122"/>
      <c r="AR12" s="122"/>
      <c r="AS12" s="154"/>
      <c r="AT12" s="154"/>
      <c r="AU12" s="88"/>
      <c r="AV12" s="88"/>
      <c r="AW12" s="88"/>
      <c r="AX12" s="88"/>
      <c r="AY12" s="88"/>
      <c r="AZ12" s="122"/>
      <c r="BA12" s="122"/>
      <c r="BB12" s="88"/>
      <c r="BC12" s="88"/>
      <c r="BD12" s="88"/>
      <c r="BE12" s="88"/>
      <c r="BF12" s="88"/>
      <c r="BG12" s="122"/>
      <c r="BH12" s="122"/>
      <c r="BM12" s="170"/>
      <c r="BN12" s="171"/>
      <c r="BO12" s="170"/>
      <c r="BP12" s="170"/>
      <c r="BQ12" s="170"/>
      <c r="BR12" s="170"/>
      <c r="BS12" s="170"/>
      <c r="BT12" s="170"/>
      <c r="BU12" s="179"/>
      <c r="BV12" s="179"/>
      <c r="BW12" s="179"/>
      <c r="BX12" s="180"/>
      <c r="BY12" s="179"/>
      <c r="BZ12" s="179"/>
      <c r="CA12" s="179"/>
      <c r="CB12" s="179"/>
      <c r="CC12" s="170"/>
      <c r="CD12" s="140"/>
      <c r="CE12" s="140"/>
      <c r="CF12" s="140"/>
      <c r="CG12" s="140"/>
      <c r="CH12" s="140"/>
      <c r="CI12" s="140"/>
      <c r="CJ12" s="140"/>
      <c r="CK12" s="185"/>
      <c r="CL12" s="185"/>
      <c r="CM12" s="185"/>
      <c r="CN12" s="185"/>
      <c r="CO12" s="193"/>
      <c r="CP12" s="192"/>
      <c r="CQ12" s="193"/>
      <c r="CR12" s="192"/>
      <c r="CS12" s="193"/>
      <c r="CT12" s="192"/>
      <c r="CU12" s="140"/>
      <c r="CV12" s="202"/>
      <c r="CW12" s="201"/>
      <c r="CX12" s="201"/>
      <c r="CY12" s="201"/>
      <c r="CZ12" s="201"/>
      <c r="DA12" s="201"/>
      <c r="DB12" s="201"/>
      <c r="DC12" s="201"/>
      <c r="DD12" s="201"/>
      <c r="DF12" s="185"/>
      <c r="DG12" s="185"/>
      <c r="DH12" s="185"/>
      <c r="DI12" s="224"/>
      <c r="DJ12" s="185"/>
      <c r="DK12" s="185"/>
      <c r="DL12" s="185"/>
      <c r="DM12" s="185"/>
      <c r="DP12" s="201"/>
      <c r="DQ12" s="101"/>
      <c r="DR12" s="201"/>
      <c r="DS12" s="101"/>
      <c r="DT12" s="201"/>
      <c r="DU12" s="101"/>
      <c r="DV12" s="228"/>
      <c r="DW12" s="101"/>
      <c r="DX12" s="185"/>
      <c r="DY12" s="224"/>
      <c r="DZ12" s="185"/>
      <c r="EA12" s="185"/>
      <c r="EB12" s="185"/>
      <c r="EC12" s="185"/>
      <c r="ED12" s="185"/>
      <c r="EE12" s="185"/>
      <c r="EF12" s="101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251"/>
      <c r="FH12" s="251"/>
      <c r="FI12" s="251"/>
      <c r="FJ12" s="251"/>
      <c r="FK12" s="251"/>
      <c r="FL12" s="251"/>
      <c r="FM12" s="259"/>
      <c r="FN12" s="251"/>
      <c r="FO12" s="251"/>
      <c r="FP12" s="251"/>
      <c r="FQ12" s="251"/>
      <c r="FR12" s="251"/>
      <c r="FS12" s="251"/>
      <c r="FT12" s="251"/>
      <c r="FU12" s="251"/>
      <c r="FV12" s="277"/>
      <c r="FW12" s="251"/>
      <c r="FX12" s="265"/>
      <c r="FY12" s="251"/>
      <c r="FZ12" s="251"/>
      <c r="GA12" s="251"/>
      <c r="GB12" s="251"/>
      <c r="GC12" s="251"/>
      <c r="GD12" s="277"/>
      <c r="GE12" s="290">
        <v>425</v>
      </c>
      <c r="GF12" s="290">
        <v>425</v>
      </c>
      <c r="GG12" s="290"/>
      <c r="GH12" s="290">
        <v>425</v>
      </c>
      <c r="GI12" s="290"/>
      <c r="GJ12" s="290">
        <v>425</v>
      </c>
      <c r="GK12" s="251">
        <v>425</v>
      </c>
      <c r="GL12" s="251"/>
      <c r="GM12" s="290">
        <v>370</v>
      </c>
      <c r="GN12" s="265">
        <v>424</v>
      </c>
      <c r="GO12" s="251"/>
      <c r="GP12" s="265">
        <v>424</v>
      </c>
      <c r="GQ12" s="251"/>
      <c r="GR12" s="265">
        <v>424</v>
      </c>
      <c r="GS12" s="265">
        <v>424</v>
      </c>
    </row>
    <row r="13" ht="30" spans="1:201">
      <c r="A13" s="36"/>
      <c r="B13" s="40" t="s">
        <v>341</v>
      </c>
      <c r="C13" s="41" t="s">
        <v>356</v>
      </c>
      <c r="D13" s="42"/>
      <c r="F13" s="42"/>
      <c r="G13" s="41" t="s">
        <v>357</v>
      </c>
      <c r="H13" s="39"/>
      <c r="I13" s="47"/>
      <c r="J13" s="47"/>
      <c r="K13" s="47"/>
      <c r="L13" s="47"/>
      <c r="M13" s="36"/>
      <c r="N13" s="87"/>
      <c r="O13" s="88"/>
      <c r="P13" s="88"/>
      <c r="Q13" s="88"/>
      <c r="R13" s="88"/>
      <c r="S13" s="88"/>
      <c r="T13" s="122"/>
      <c r="U13" s="122"/>
      <c r="V13" s="122"/>
      <c r="W13" s="88"/>
      <c r="X13" s="88"/>
      <c r="Y13" s="88"/>
      <c r="Z13" s="88"/>
      <c r="AA13" s="88"/>
      <c r="AB13" s="122"/>
      <c r="AC13" s="122"/>
      <c r="AD13" s="122"/>
      <c r="AE13" s="88"/>
      <c r="AF13" s="88"/>
      <c r="AG13" s="88"/>
      <c r="AH13" s="88"/>
      <c r="AI13" s="88"/>
      <c r="AJ13" s="122"/>
      <c r="AK13" s="122"/>
      <c r="AL13" s="88"/>
      <c r="AM13" s="88"/>
      <c r="AN13" s="88"/>
      <c r="AO13" s="88"/>
      <c r="AP13" s="88"/>
      <c r="AQ13" s="122"/>
      <c r="AR13" s="122"/>
      <c r="AS13" s="154"/>
      <c r="AT13" s="154"/>
      <c r="AU13" s="88"/>
      <c r="AV13" s="88"/>
      <c r="AW13" s="88"/>
      <c r="AX13" s="88"/>
      <c r="AY13" s="88"/>
      <c r="AZ13" s="122"/>
      <c r="BA13" s="122"/>
      <c r="BB13" s="88"/>
      <c r="BC13" s="88"/>
      <c r="BD13" s="88"/>
      <c r="BE13" s="88"/>
      <c r="BF13" s="88"/>
      <c r="BG13" s="122"/>
      <c r="BH13" s="122"/>
      <c r="BM13" s="170"/>
      <c r="BN13" s="171"/>
      <c r="BO13" s="170"/>
      <c r="BP13" s="170"/>
      <c r="BQ13" s="170"/>
      <c r="BR13" s="170"/>
      <c r="BS13" s="170"/>
      <c r="BT13" s="170"/>
      <c r="BU13" s="179"/>
      <c r="BV13" s="179"/>
      <c r="BW13" s="179"/>
      <c r="BX13" s="180"/>
      <c r="BY13" s="179"/>
      <c r="BZ13" s="179"/>
      <c r="CA13" s="179"/>
      <c r="CB13" s="179"/>
      <c r="CC13" s="170"/>
      <c r="CD13" s="140"/>
      <c r="CE13" s="140"/>
      <c r="CF13" s="140"/>
      <c r="CG13" s="140"/>
      <c r="CH13" s="140"/>
      <c r="CI13" s="140"/>
      <c r="CJ13" s="140"/>
      <c r="CK13" s="185"/>
      <c r="CL13" s="185"/>
      <c r="CM13" s="185"/>
      <c r="CN13" s="185"/>
      <c r="CO13" s="193"/>
      <c r="CP13" s="192"/>
      <c r="CQ13" s="193"/>
      <c r="CR13" s="192"/>
      <c r="CS13" s="193"/>
      <c r="CT13" s="192"/>
      <c r="CU13" s="140"/>
      <c r="CV13" s="202"/>
      <c r="CW13" s="201"/>
      <c r="CX13" s="201"/>
      <c r="CY13" s="201"/>
      <c r="CZ13" s="201"/>
      <c r="DA13" s="201"/>
      <c r="DB13" s="201"/>
      <c r="DC13" s="201"/>
      <c r="DD13" s="201"/>
      <c r="DF13" s="185"/>
      <c r="DG13" s="185"/>
      <c r="DH13" s="185"/>
      <c r="DI13" s="224"/>
      <c r="DJ13" s="185"/>
      <c r="DK13" s="185"/>
      <c r="DL13" s="185"/>
      <c r="DM13" s="185"/>
      <c r="DP13" s="201"/>
      <c r="DQ13" s="101"/>
      <c r="DR13" s="201"/>
      <c r="DS13" s="101"/>
      <c r="DT13" s="201"/>
      <c r="DU13" s="101"/>
      <c r="DV13" s="228"/>
      <c r="DW13" s="101"/>
      <c r="DX13" s="185"/>
      <c r="DY13" s="224"/>
      <c r="DZ13" s="185"/>
      <c r="EA13" s="185"/>
      <c r="EB13" s="185"/>
      <c r="EC13" s="185"/>
      <c r="ED13" s="185"/>
      <c r="EE13" s="185"/>
      <c r="EF13" s="101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251"/>
      <c r="FH13" s="251"/>
      <c r="FI13" s="251"/>
      <c r="FJ13" s="251"/>
      <c r="FK13" s="251"/>
      <c r="FL13" s="251"/>
      <c r="FM13" s="259"/>
      <c r="FN13" s="251"/>
      <c r="FO13" s="251"/>
      <c r="FP13" s="251"/>
      <c r="FQ13" s="251"/>
      <c r="FR13" s="251"/>
      <c r="FS13" s="251"/>
      <c r="FT13" s="251"/>
      <c r="FU13" s="251"/>
      <c r="FV13" s="277"/>
      <c r="FW13" s="251"/>
      <c r="FX13" s="265"/>
      <c r="FY13" s="251"/>
      <c r="FZ13" s="251"/>
      <c r="GA13" s="251"/>
      <c r="GB13" s="251"/>
      <c r="GC13" s="251"/>
      <c r="GD13" s="277"/>
      <c r="GE13" s="290">
        <v>498</v>
      </c>
      <c r="GF13" s="290">
        <v>498</v>
      </c>
      <c r="GG13" s="290"/>
      <c r="GH13" s="290">
        <v>504</v>
      </c>
      <c r="GI13" s="290"/>
      <c r="GJ13" s="290">
        <v>498</v>
      </c>
      <c r="GK13" s="251">
        <v>501</v>
      </c>
      <c r="GL13" s="251"/>
      <c r="GM13" s="290">
        <v>436</v>
      </c>
      <c r="GN13" s="290">
        <v>490</v>
      </c>
      <c r="GO13" s="251"/>
      <c r="GP13" s="290">
        <v>193</v>
      </c>
      <c r="GQ13" s="251"/>
      <c r="GR13" s="290">
        <v>493</v>
      </c>
      <c r="GS13" s="290">
        <v>493</v>
      </c>
    </row>
    <row r="14" ht="25.5" spans="1:201">
      <c r="A14" s="43"/>
      <c r="B14" s="40" t="s">
        <v>341</v>
      </c>
      <c r="C14" s="44" t="s">
        <v>358</v>
      </c>
      <c r="D14" s="45"/>
      <c r="E14" s="45" t="s">
        <v>359</v>
      </c>
      <c r="F14" s="45" t="s">
        <v>360</v>
      </c>
      <c r="G14" s="44" t="s">
        <v>361</v>
      </c>
      <c r="H14" s="45" t="s">
        <v>362</v>
      </c>
      <c r="I14" s="89" t="s">
        <v>363</v>
      </c>
      <c r="J14" s="90"/>
      <c r="K14" s="91"/>
      <c r="L14" s="91"/>
      <c r="M14" s="91"/>
      <c r="N14" s="92">
        <f>O14*0.9</f>
        <v>0</v>
      </c>
      <c r="O14" s="93"/>
      <c r="P14" s="92">
        <f>Q14*0.9</f>
        <v>0</v>
      </c>
      <c r="Q14" s="93"/>
      <c r="R14" s="92">
        <f>S14*0.9</f>
        <v>0</v>
      </c>
      <c r="S14" s="104"/>
      <c r="T14" s="92">
        <f>U14*0.9</f>
        <v>0</v>
      </c>
      <c r="U14" s="93"/>
      <c r="V14" s="92">
        <f>W14*0.9</f>
        <v>129.7863</v>
      </c>
      <c r="W14" s="104">
        <v>144.207</v>
      </c>
      <c r="X14" s="92">
        <f>Y14*0.9</f>
        <v>129.7863</v>
      </c>
      <c r="Y14" s="104">
        <v>144.207</v>
      </c>
      <c r="Z14" s="92">
        <f>AA14*0.9</f>
        <v>0</v>
      </c>
      <c r="AA14" s="93"/>
      <c r="AB14" s="92">
        <f>AC14*0.9</f>
        <v>0</v>
      </c>
      <c r="AC14" s="93"/>
      <c r="AD14" s="92">
        <f>AE14*0.9</f>
        <v>0</v>
      </c>
      <c r="AE14" s="135"/>
      <c r="AF14" s="92">
        <v>0</v>
      </c>
      <c r="AG14" s="135"/>
      <c r="AH14" s="92">
        <v>0</v>
      </c>
      <c r="AI14" s="135"/>
      <c r="AJ14" s="92">
        <v>0</v>
      </c>
      <c r="AK14" s="135"/>
      <c r="AL14" s="143">
        <v>157.95</v>
      </c>
      <c r="AM14" s="4">
        <v>195</v>
      </c>
      <c r="AN14" s="143"/>
      <c r="AO14" s="4">
        <v>0</v>
      </c>
      <c r="AP14" s="143"/>
      <c r="AQ14" s="4">
        <v>0</v>
      </c>
      <c r="AR14" s="135"/>
      <c r="AS14" s="4"/>
      <c r="AT14" s="4"/>
      <c r="AU14" s="143">
        <v>56.472255</v>
      </c>
      <c r="AV14" s="4"/>
      <c r="AW14" s="135"/>
      <c r="AX14" s="4"/>
      <c r="AY14" s="135"/>
      <c r="AZ14" s="4"/>
      <c r="BA14" s="135"/>
      <c r="BB14" s="135">
        <v>62.75</v>
      </c>
      <c r="BC14" s="4"/>
      <c r="BD14" s="135"/>
      <c r="BE14" s="4"/>
      <c r="BF14" s="135"/>
      <c r="BG14" s="4"/>
      <c r="BH14" s="135"/>
      <c r="BM14" s="172">
        <f>AE14*0.9</f>
        <v>0</v>
      </c>
      <c r="BN14" s="173">
        <f>BM14*0.9</f>
        <v>0</v>
      </c>
      <c r="BO14" s="174">
        <f>AG14*0.9</f>
        <v>0</v>
      </c>
      <c r="BP14" s="174">
        <f>BO14*0.9</f>
        <v>0</v>
      </c>
      <c r="BQ14" s="174">
        <f>AI14*0.9</f>
        <v>0</v>
      </c>
      <c r="BR14" s="174">
        <f>BQ14*0.9</f>
        <v>0</v>
      </c>
      <c r="BS14" s="174">
        <f>BT14*0.9</f>
        <v>0</v>
      </c>
      <c r="BT14" s="172">
        <f t="shared" ref="BT14:BU16" si="0">AK14*0.9</f>
        <v>0</v>
      </c>
      <c r="BU14" s="9">
        <f t="shared" si="0"/>
        <v>142.155</v>
      </c>
      <c r="BV14" s="9">
        <f>BU14*0.9</f>
        <v>127.9395</v>
      </c>
      <c r="BW14" s="9">
        <f>AN14*0.9</f>
        <v>0</v>
      </c>
      <c r="BX14" s="181">
        <f>BW14*0.9</f>
        <v>0</v>
      </c>
      <c r="BY14" s="9">
        <f>AP14*0.9</f>
        <v>0</v>
      </c>
      <c r="BZ14" s="9">
        <f>BY14*0.9</f>
        <v>0</v>
      </c>
      <c r="CA14" s="9">
        <f>CB14*0.9</f>
        <v>0</v>
      </c>
      <c r="CB14" s="9">
        <f>AR14*0.9</f>
        <v>0</v>
      </c>
      <c r="CC14" s="172">
        <f>AU14*0.9</f>
        <v>50.8250295</v>
      </c>
      <c r="CD14" s="186">
        <f>CC14*0.9*0.9</f>
        <v>41.168273895</v>
      </c>
      <c r="CE14" s="186">
        <f>AW14*0.9</f>
        <v>0</v>
      </c>
      <c r="CF14" s="186">
        <f>CE14*0.9*0.9</f>
        <v>0</v>
      </c>
      <c r="CG14" s="186">
        <f>AY14*0.9</f>
        <v>0</v>
      </c>
      <c r="CH14" s="186">
        <f>CG14*0.9*0.9</f>
        <v>0</v>
      </c>
      <c r="CI14" s="186">
        <f>CJ14*0.9*0.9</f>
        <v>0</v>
      </c>
      <c r="CJ14" s="187">
        <f>BA14*0.9</f>
        <v>0</v>
      </c>
      <c r="CK14" s="194">
        <f>CD14-CD14*10/100</f>
        <v>37.0514465055</v>
      </c>
      <c r="CL14" s="194">
        <f>CF14-CF14*10/100</f>
        <v>0</v>
      </c>
      <c r="CM14" s="194">
        <f t="shared" ref="CM14:CN16" si="1">CH14-CH14*10/100</f>
        <v>0</v>
      </c>
      <c r="CN14" s="194">
        <f t="shared" si="1"/>
        <v>0</v>
      </c>
      <c r="CO14" s="195">
        <f>BB14*0.9</f>
        <v>56.475</v>
      </c>
      <c r="CP14" s="196">
        <f>CO14*0.9*0.9</f>
        <v>45.74475</v>
      </c>
      <c r="CQ14" s="195">
        <f>BD14*0.9</f>
        <v>0</v>
      </c>
      <c r="CR14" s="196">
        <f>CQ14*0.9*0.9</f>
        <v>0</v>
      </c>
      <c r="CS14" s="195">
        <f>BF14*0.9</f>
        <v>0</v>
      </c>
      <c r="CT14" s="196">
        <f>CS14*0.9*0.9</f>
        <v>0</v>
      </c>
      <c r="CU14" s="203">
        <f>CV14*0.9*0.9</f>
        <v>0</v>
      </c>
      <c r="CV14" s="204">
        <f>BH14*0.9</f>
        <v>0</v>
      </c>
      <c r="CW14" s="187">
        <v>56.475</v>
      </c>
      <c r="CX14" s="186">
        <f>CW14*0.9*0.9</f>
        <v>45.74475</v>
      </c>
      <c r="CY14" s="168">
        <v>0</v>
      </c>
      <c r="CZ14" s="168">
        <f>CY14*0.9*0.9</f>
        <v>0</v>
      </c>
      <c r="DA14" s="168">
        <v>0</v>
      </c>
      <c r="DB14" s="168">
        <f>DA14*0.9*0.9</f>
        <v>0</v>
      </c>
      <c r="DC14" s="168">
        <f>DD14*0.9*0.9</f>
        <v>0</v>
      </c>
      <c r="DD14" s="205">
        <v>0</v>
      </c>
      <c r="DF14" s="194">
        <f>CX14-CX14*10/100</f>
        <v>41.170275</v>
      </c>
      <c r="DG14" s="194">
        <f>DF14*0.9</f>
        <v>37.0532475</v>
      </c>
      <c r="DH14" s="194">
        <f>CZ14-CZ14*10/100</f>
        <v>0</v>
      </c>
      <c r="DI14" s="194">
        <f>DH14*0.9</f>
        <v>0</v>
      </c>
      <c r="DJ14" s="194">
        <f>DB14-DB14*10/100</f>
        <v>0</v>
      </c>
      <c r="DK14" s="194">
        <f>DJ14*0.9</f>
        <v>0</v>
      </c>
      <c r="DL14" s="194">
        <f>DM14*0.9</f>
        <v>0</v>
      </c>
      <c r="DM14" s="194">
        <f>DC14-DC14*10/100</f>
        <v>0</v>
      </c>
      <c r="DP14" s="187"/>
      <c r="DQ14" s="178">
        <f>50.82*0.9</f>
        <v>45.738</v>
      </c>
      <c r="DR14" s="178"/>
      <c r="DS14" s="178">
        <f>DR14*0.7*1.05*0.9</f>
        <v>0</v>
      </c>
      <c r="DT14" s="178"/>
      <c r="DU14" s="178">
        <f>DT14*0.7*1.05*0.9</f>
        <v>0</v>
      </c>
      <c r="DV14" s="229"/>
      <c r="DW14" s="178">
        <f>DV14*0.7*1.05</f>
        <v>0</v>
      </c>
      <c r="DX14" s="194">
        <f>DQ14-DQ14*10/100</f>
        <v>41.1642</v>
      </c>
      <c r="DY14" s="194">
        <f>DX14*0.9</f>
        <v>37.04778</v>
      </c>
      <c r="DZ14" s="194">
        <f>DS14-DS14*10/100</f>
        <v>0</v>
      </c>
      <c r="EA14" s="194">
        <f>DZ14*0.9</f>
        <v>0</v>
      </c>
      <c r="EB14" s="194">
        <f>DU14-DU14*10/100</f>
        <v>0</v>
      </c>
      <c r="EC14" s="194">
        <f>EB14*0.9</f>
        <v>0</v>
      </c>
      <c r="ED14" s="194">
        <f>EE14*0.9</f>
        <v>0</v>
      </c>
      <c r="EE14" s="194">
        <f>DW14-DW14*10/100</f>
        <v>0</v>
      </c>
      <c r="EF14" s="178"/>
      <c r="EG14" s="238">
        <f>DQ14+EF14</f>
        <v>45.738</v>
      </c>
      <c r="EH14" s="238">
        <f>DS14+EF14</f>
        <v>0</v>
      </c>
      <c r="EI14" s="238">
        <f>DU14+EF14</f>
        <v>0</v>
      </c>
      <c r="EJ14" s="238">
        <f>DW14+EF14</f>
        <v>0</v>
      </c>
      <c r="EK14" s="194">
        <f>EG14-EG14*10/100</f>
        <v>41.1642</v>
      </c>
      <c r="EL14" s="194">
        <f>EK14*0.9</f>
        <v>37.04778</v>
      </c>
      <c r="EM14" s="194">
        <f>EH14-EH14*10/100</f>
        <v>0</v>
      </c>
      <c r="EN14" s="194">
        <f>EM14*0.9</f>
        <v>0</v>
      </c>
      <c r="EO14" s="194">
        <f>EI14-EI14*10/100</f>
        <v>0</v>
      </c>
      <c r="EP14" s="194">
        <f>EO14*0.9</f>
        <v>0</v>
      </c>
      <c r="EQ14" s="194">
        <f>ER14*0.9</f>
        <v>0</v>
      </c>
      <c r="ER14" s="194">
        <f>EJ14-EJ14*10/100</f>
        <v>0</v>
      </c>
      <c r="ET14" s="238">
        <v>0</v>
      </c>
      <c r="EU14" s="238">
        <v>0</v>
      </c>
      <c r="EV14" s="238">
        <v>0</v>
      </c>
      <c r="EW14" s="238">
        <v>0</v>
      </c>
      <c r="EX14" s="248">
        <v>401.86</v>
      </c>
      <c r="EY14" s="248">
        <f t="shared" ref="EY14:FA16" si="2">EU14+(EU14*5/100)</f>
        <v>0</v>
      </c>
      <c r="EZ14" s="248">
        <f t="shared" si="2"/>
        <v>0</v>
      </c>
      <c r="FA14" s="248">
        <f t="shared" si="2"/>
        <v>0</v>
      </c>
      <c r="FB14" s="249">
        <f t="shared" ref="FB14:FE16" si="3">EX14-(EX14*30/100)</f>
        <v>281.302</v>
      </c>
      <c r="FC14" s="249">
        <f t="shared" si="3"/>
        <v>0</v>
      </c>
      <c r="FD14" s="249">
        <f t="shared" si="3"/>
        <v>0</v>
      </c>
      <c r="FE14" s="249">
        <f t="shared" si="3"/>
        <v>0</v>
      </c>
      <c r="FF14" s="252">
        <v>281.302</v>
      </c>
      <c r="FG14" s="252">
        <f>FF14*0.9*0.9*0.9*0.9</f>
        <v>184.5622422</v>
      </c>
      <c r="FH14" s="252">
        <v>0</v>
      </c>
      <c r="FI14" s="252">
        <f>FH14*0.9</f>
        <v>0</v>
      </c>
      <c r="FJ14" s="252">
        <v>0</v>
      </c>
      <c r="FK14" s="252">
        <f>FJ14*0.9</f>
        <v>0</v>
      </c>
      <c r="FL14" s="252">
        <f>FM14*0.9</f>
        <v>0</v>
      </c>
      <c r="FM14" s="260">
        <v>0</v>
      </c>
      <c r="FN14" s="261">
        <v>382.72</v>
      </c>
      <c r="FO14" s="262">
        <f>FN14*0.7*1.05*0.9*0.9</f>
        <v>227.852352</v>
      </c>
      <c r="FP14" s="262" t="s">
        <v>364</v>
      </c>
      <c r="FQ14" s="262" t="e">
        <f>FP14*0.7*1.05</f>
        <v>#VALUE!</v>
      </c>
      <c r="FR14" s="262"/>
      <c r="FS14" s="262">
        <f>FR14*0.7*1.05</f>
        <v>0</v>
      </c>
      <c r="FT14" s="262"/>
      <c r="FU14" s="262">
        <f>FT14*0.7*1.05</f>
        <v>0</v>
      </c>
      <c r="FV14" s="278">
        <v>281.2992</v>
      </c>
      <c r="FW14" s="279">
        <f>FV14*0.9*0.9</f>
        <v>227.852352</v>
      </c>
      <c r="FX14" s="279">
        <f>FY14*0.9</f>
        <v>0</v>
      </c>
      <c r="FY14" s="279">
        <v>0</v>
      </c>
      <c r="FZ14" s="279">
        <f>GA14*0.9</f>
        <v>0</v>
      </c>
      <c r="GA14" s="279">
        <v>0</v>
      </c>
      <c r="GB14" s="279">
        <f>GC14*0.9</f>
        <v>0</v>
      </c>
      <c r="GC14" s="279">
        <v>0</v>
      </c>
      <c r="GD14" s="278">
        <v>253.17</v>
      </c>
      <c r="GE14" s="284">
        <f>GD14*0.9</f>
        <v>227.853</v>
      </c>
      <c r="GF14" s="284">
        <f>GG14*0.9</f>
        <v>0</v>
      </c>
      <c r="GG14" s="284">
        <v>0</v>
      </c>
      <c r="GH14" s="284">
        <f>GI14*0.9</f>
        <v>0</v>
      </c>
      <c r="GI14" s="284">
        <v>0</v>
      </c>
      <c r="GJ14" s="284">
        <f>GL14*0.9</f>
        <v>0</v>
      </c>
      <c r="GK14" s="279">
        <v>0</v>
      </c>
      <c r="GL14" s="279">
        <v>0</v>
      </c>
      <c r="GM14" s="284">
        <v>264</v>
      </c>
      <c r="GN14" s="279">
        <f>GO14*0.9</f>
        <v>0</v>
      </c>
      <c r="GO14" s="279">
        <v>0</v>
      </c>
      <c r="GP14" s="279">
        <f t="shared" ref="GP14:GP16" si="4">GQ14*0.9</f>
        <v>0</v>
      </c>
      <c r="GQ14" s="279">
        <v>0</v>
      </c>
      <c r="GR14" s="279">
        <f t="shared" ref="GR14:GR16" si="5">GS14*0.9</f>
        <v>0</v>
      </c>
      <c r="GS14" s="279">
        <f t="shared" ref="GS14:GS16" si="6">GT14*0.9</f>
        <v>0</v>
      </c>
    </row>
    <row r="15" ht="25.5" spans="1:201">
      <c r="A15" s="43"/>
      <c r="B15" s="40" t="s">
        <v>341</v>
      </c>
      <c r="C15" s="44" t="s">
        <v>365</v>
      </c>
      <c r="D15" s="45"/>
      <c r="E15" s="45" t="s">
        <v>359</v>
      </c>
      <c r="F15" s="45" t="s">
        <v>366</v>
      </c>
      <c r="G15" s="44" t="s">
        <v>367</v>
      </c>
      <c r="H15" s="45" t="s">
        <v>368</v>
      </c>
      <c r="I15" s="89" t="s">
        <v>363</v>
      </c>
      <c r="J15" s="90"/>
      <c r="K15" s="91"/>
      <c r="L15" s="91"/>
      <c r="M15" s="91"/>
      <c r="N15" s="92">
        <f>O15*0.9</f>
        <v>0</v>
      </c>
      <c r="O15" s="93"/>
      <c r="P15" s="92">
        <f>Q15*0.9</f>
        <v>0</v>
      </c>
      <c r="Q15" s="93"/>
      <c r="R15" s="92">
        <f>S15*0.9</f>
        <v>0</v>
      </c>
      <c r="S15" s="104"/>
      <c r="T15" s="92">
        <f>U15*0.9</f>
        <v>0</v>
      </c>
      <c r="U15" s="93"/>
      <c r="V15" s="92">
        <f>W15*0.9</f>
        <v>112.4802</v>
      </c>
      <c r="W15" s="104">
        <v>124.978</v>
      </c>
      <c r="X15" s="92">
        <f>Y15*0.9</f>
        <v>112.4802</v>
      </c>
      <c r="Y15" s="104">
        <v>124.978</v>
      </c>
      <c r="Z15" s="92">
        <f>AA15*0.9</f>
        <v>0</v>
      </c>
      <c r="AA15" s="93"/>
      <c r="AB15" s="92">
        <f>AC15*0.9</f>
        <v>0</v>
      </c>
      <c r="AC15" s="93"/>
      <c r="AD15" s="92">
        <f>AE15*0.9</f>
        <v>152.21115</v>
      </c>
      <c r="AE15" s="135">
        <v>169.1235</v>
      </c>
      <c r="AF15" s="92">
        <v>0</v>
      </c>
      <c r="AG15" s="135"/>
      <c r="AH15" s="92">
        <v>0</v>
      </c>
      <c r="AI15" s="135"/>
      <c r="AJ15" s="92">
        <v>0</v>
      </c>
      <c r="AK15" s="135"/>
      <c r="AL15" s="143">
        <v>136.89</v>
      </c>
      <c r="AM15" s="4">
        <v>169</v>
      </c>
      <c r="AN15" s="143"/>
      <c r="AO15" s="4">
        <v>0</v>
      </c>
      <c r="AP15" s="143"/>
      <c r="AQ15" s="4">
        <v>0</v>
      </c>
      <c r="AR15" s="135"/>
      <c r="AS15" s="4"/>
      <c r="AT15" s="4"/>
      <c r="AU15" s="143">
        <v>48.944385</v>
      </c>
      <c r="AV15" s="4"/>
      <c r="AW15" s="135"/>
      <c r="AX15" s="4"/>
      <c r="AY15" s="135"/>
      <c r="AZ15" s="4"/>
      <c r="BA15" s="135"/>
      <c r="BB15" s="135">
        <v>54.38</v>
      </c>
      <c r="BC15" s="4"/>
      <c r="BD15" s="135"/>
      <c r="BE15" s="4"/>
      <c r="BF15" s="135"/>
      <c r="BG15" s="4"/>
      <c r="BH15" s="135"/>
      <c r="BM15" s="172">
        <f>AE15*0.9</f>
        <v>152.21115</v>
      </c>
      <c r="BN15" s="173">
        <f>BM15*0.9</f>
        <v>136.990035</v>
      </c>
      <c r="BO15" s="174">
        <f>AG15*0.9</f>
        <v>0</v>
      </c>
      <c r="BP15" s="174">
        <f>BO15*0.9</f>
        <v>0</v>
      </c>
      <c r="BQ15" s="174">
        <f>AI15*0.9</f>
        <v>0</v>
      </c>
      <c r="BR15" s="174">
        <f>BQ15*0.9</f>
        <v>0</v>
      </c>
      <c r="BS15" s="174">
        <f>BT15*0.9</f>
        <v>0</v>
      </c>
      <c r="BT15" s="172">
        <f t="shared" si="0"/>
        <v>0</v>
      </c>
      <c r="BU15" s="9">
        <f t="shared" si="0"/>
        <v>123.201</v>
      </c>
      <c r="BV15" s="9">
        <f>BU15*0.9</f>
        <v>110.8809</v>
      </c>
      <c r="BW15" s="9">
        <f>AN15*0.9</f>
        <v>0</v>
      </c>
      <c r="BX15" s="181">
        <f>BW15*0.9</f>
        <v>0</v>
      </c>
      <c r="BY15" s="9">
        <f>AP15*0.9</f>
        <v>0</v>
      </c>
      <c r="BZ15" s="9">
        <f>BY15*0.9</f>
        <v>0</v>
      </c>
      <c r="CA15" s="9">
        <f>CB15*0.9</f>
        <v>0</v>
      </c>
      <c r="CB15" s="9">
        <f>AR15*0.9</f>
        <v>0</v>
      </c>
      <c r="CC15" s="172">
        <f>AU15*0.9</f>
        <v>44.0499465</v>
      </c>
      <c r="CD15" s="186">
        <f>CC15*0.9*0.9</f>
        <v>35.680456665</v>
      </c>
      <c r="CE15" s="186">
        <f>AW15*0.9</f>
        <v>0</v>
      </c>
      <c r="CF15" s="186">
        <f>CE15*0.9*0.9</f>
        <v>0</v>
      </c>
      <c r="CG15" s="186">
        <f>AY15*0.9</f>
        <v>0</v>
      </c>
      <c r="CH15" s="186">
        <f>CG15*0.9*0.9</f>
        <v>0</v>
      </c>
      <c r="CI15" s="186">
        <f>CJ15*0.9*0.9</f>
        <v>0</v>
      </c>
      <c r="CJ15" s="187">
        <f>BA15*0.9</f>
        <v>0</v>
      </c>
      <c r="CK15" s="194">
        <f>CD15-CD15*10/100</f>
        <v>32.1124109985</v>
      </c>
      <c r="CL15" s="194">
        <f>CF15-CF15*10/100</f>
        <v>0</v>
      </c>
      <c r="CM15" s="194">
        <f t="shared" si="1"/>
        <v>0</v>
      </c>
      <c r="CN15" s="194">
        <f t="shared" si="1"/>
        <v>0</v>
      </c>
      <c r="CO15" s="195">
        <f>BB15*0.9</f>
        <v>48.942</v>
      </c>
      <c r="CP15" s="196">
        <f>CO15*0.9*0.9</f>
        <v>39.64302</v>
      </c>
      <c r="CQ15" s="195">
        <f>BD15*0.9</f>
        <v>0</v>
      </c>
      <c r="CR15" s="196">
        <f>CQ15*0.9*0.9</f>
        <v>0</v>
      </c>
      <c r="CS15" s="195">
        <f>BF15*0.9</f>
        <v>0</v>
      </c>
      <c r="CT15" s="196">
        <f>CS15*0.9*0.9</f>
        <v>0</v>
      </c>
      <c r="CU15" s="203">
        <f>CV15*0.9*0.9</f>
        <v>0</v>
      </c>
      <c r="CV15" s="204">
        <f>BH15*0.9</f>
        <v>0</v>
      </c>
      <c r="CW15" s="187">
        <v>48.942</v>
      </c>
      <c r="CX15" s="186">
        <f>CW15*0.9*0.9</f>
        <v>39.64302</v>
      </c>
      <c r="CY15" s="168">
        <v>0</v>
      </c>
      <c r="CZ15" s="168">
        <f>CY15*0.9*0.9</f>
        <v>0</v>
      </c>
      <c r="DA15" s="168">
        <v>0</v>
      </c>
      <c r="DB15" s="168">
        <f>DA15*0.9*0.9</f>
        <v>0</v>
      </c>
      <c r="DC15" s="168">
        <f>DD15*0.9*0.9</f>
        <v>0</v>
      </c>
      <c r="DD15" s="205">
        <v>0</v>
      </c>
      <c r="DF15" s="194">
        <f>CX15-CX15*10/100</f>
        <v>35.678718</v>
      </c>
      <c r="DG15" s="194">
        <f>DF15*0.9</f>
        <v>32.1108462</v>
      </c>
      <c r="DH15" s="194">
        <f>CZ15-CZ15*10/100</f>
        <v>0</v>
      </c>
      <c r="DI15" s="194">
        <f>DH15*0.9</f>
        <v>0</v>
      </c>
      <c r="DJ15" s="194">
        <f>DB15-DB15*10/100</f>
        <v>0</v>
      </c>
      <c r="DK15" s="194">
        <f>DJ15*0.9</f>
        <v>0</v>
      </c>
      <c r="DL15" s="194">
        <f>DM15*0.9</f>
        <v>0</v>
      </c>
      <c r="DM15" s="194">
        <f>DC15-DC15*10/100</f>
        <v>0</v>
      </c>
      <c r="DP15" s="187"/>
      <c r="DQ15" s="178">
        <f>44.04*0.9</f>
        <v>39.636</v>
      </c>
      <c r="DR15" s="178"/>
      <c r="DS15" s="178">
        <f>DR15*0.7*1.05</f>
        <v>0</v>
      </c>
      <c r="DT15" s="178"/>
      <c r="DU15" s="178">
        <f>DT15*0.7*1.05*0.9</f>
        <v>0</v>
      </c>
      <c r="DV15" s="229"/>
      <c r="DW15" s="178">
        <f>DV15*0.7*1.05</f>
        <v>0</v>
      </c>
      <c r="DX15" s="194">
        <f>DQ15-DQ15*10/100</f>
        <v>35.6724</v>
      </c>
      <c r="DY15" s="194">
        <f>DX15*0.9</f>
        <v>32.10516</v>
      </c>
      <c r="DZ15" s="194">
        <f>DS15-DS15*10/100</f>
        <v>0</v>
      </c>
      <c r="EA15" s="194">
        <f>DZ15*0.9</f>
        <v>0</v>
      </c>
      <c r="EB15" s="194">
        <f>DU15-DU15*10/100</f>
        <v>0</v>
      </c>
      <c r="EC15" s="194">
        <f>EB15*0.9</f>
        <v>0</v>
      </c>
      <c r="ED15" s="194">
        <f>EE15*0.9</f>
        <v>0</v>
      </c>
      <c r="EE15" s="194">
        <f>DW15-DW15*10/100</f>
        <v>0</v>
      </c>
      <c r="EF15" s="178"/>
      <c r="EG15" s="238">
        <f>DQ15+EF15</f>
        <v>39.636</v>
      </c>
      <c r="EH15" s="238">
        <f>DS15+EF15</f>
        <v>0</v>
      </c>
      <c r="EI15" s="238">
        <f>DU15+EF15</f>
        <v>0</v>
      </c>
      <c r="EJ15" s="238">
        <f>DW15+EF15</f>
        <v>0</v>
      </c>
      <c r="EK15" s="194">
        <f>EG15-EG15*10/100</f>
        <v>35.6724</v>
      </c>
      <c r="EL15" s="194">
        <f>EK15*0.9</f>
        <v>32.10516</v>
      </c>
      <c r="EM15" s="194">
        <f>EH15-EH15*10/100</f>
        <v>0</v>
      </c>
      <c r="EN15" s="194">
        <f>EM15*0.9</f>
        <v>0</v>
      </c>
      <c r="EO15" s="194">
        <f>EI15-EI15*10/100</f>
        <v>0</v>
      </c>
      <c r="EP15" s="194">
        <f>EO15*0.9</f>
        <v>0</v>
      </c>
      <c r="EQ15" s="194">
        <f>ER15*0.9</f>
        <v>0</v>
      </c>
      <c r="ER15" s="194">
        <f>EJ15-EJ15*10/100</f>
        <v>0</v>
      </c>
      <c r="ET15" s="238">
        <v>0</v>
      </c>
      <c r="EU15" s="238">
        <v>0</v>
      </c>
      <c r="EV15" s="238">
        <v>0</v>
      </c>
      <c r="EW15" s="238">
        <v>0</v>
      </c>
      <c r="EX15" s="248">
        <v>340.7</v>
      </c>
      <c r="EY15" s="248">
        <f t="shared" si="2"/>
        <v>0</v>
      </c>
      <c r="EZ15" s="248">
        <f t="shared" si="2"/>
        <v>0</v>
      </c>
      <c r="FA15" s="248">
        <f t="shared" si="2"/>
        <v>0</v>
      </c>
      <c r="FB15" s="249">
        <f t="shared" si="3"/>
        <v>238.49</v>
      </c>
      <c r="FC15" s="249">
        <f t="shared" si="3"/>
        <v>0</v>
      </c>
      <c r="FD15" s="249">
        <f t="shared" si="3"/>
        <v>0</v>
      </c>
      <c r="FE15" s="249">
        <f t="shared" si="3"/>
        <v>0</v>
      </c>
      <c r="FF15" s="252">
        <v>238.49</v>
      </c>
      <c r="FG15" s="252">
        <f t="shared" ref="FG15:FG46" si="7">FF15*0.9*0.9*0.9*0.9</f>
        <v>156.473289</v>
      </c>
      <c r="FH15" s="252">
        <v>0</v>
      </c>
      <c r="FI15" s="252">
        <f>FH15*0.9</f>
        <v>0</v>
      </c>
      <c r="FJ15" s="252">
        <v>0</v>
      </c>
      <c r="FK15" s="252">
        <f>FJ15*0.9</f>
        <v>0</v>
      </c>
      <c r="FL15" s="252">
        <f>FM15*0.9</f>
        <v>0</v>
      </c>
      <c r="FM15" s="260">
        <v>0</v>
      </c>
      <c r="FN15" s="261">
        <v>324.48</v>
      </c>
      <c r="FO15" s="262">
        <f t="shared" ref="FO15:FO46" si="8">FN15*0.7*1.05*0.9*0.9</f>
        <v>193.179168</v>
      </c>
      <c r="FP15" s="262"/>
      <c r="FQ15" s="262">
        <f>FP15*0.7*1.05</f>
        <v>0</v>
      </c>
      <c r="FR15" s="262"/>
      <c r="FS15" s="262">
        <f>FR15*0.7*1.05</f>
        <v>0</v>
      </c>
      <c r="FT15" s="262"/>
      <c r="FU15" s="262">
        <f>FT15*0.7*1.05</f>
        <v>0</v>
      </c>
      <c r="FV15" s="278">
        <v>238.4928</v>
      </c>
      <c r="FW15" s="279">
        <f t="shared" ref="FW15:FW46" si="9">FV15*0.9*0.9</f>
        <v>193.179168</v>
      </c>
      <c r="FX15" s="279">
        <f>FY15*0.9</f>
        <v>0</v>
      </c>
      <c r="FY15" s="279">
        <v>0</v>
      </c>
      <c r="FZ15" s="279">
        <f>GA15*0.9</f>
        <v>0</v>
      </c>
      <c r="GA15" s="279">
        <v>0</v>
      </c>
      <c r="GB15" s="279">
        <f>GC15*0.9</f>
        <v>0</v>
      </c>
      <c r="GC15" s="279">
        <v>0</v>
      </c>
      <c r="GD15" s="278">
        <v>214.64</v>
      </c>
      <c r="GE15" s="284">
        <f>GD15*0.9</f>
        <v>193.176</v>
      </c>
      <c r="GF15" s="284">
        <f>GG15*0.9</f>
        <v>0</v>
      </c>
      <c r="GG15" s="284">
        <v>0</v>
      </c>
      <c r="GH15" s="284">
        <f>GI15*0.9</f>
        <v>0</v>
      </c>
      <c r="GI15" s="284">
        <v>0</v>
      </c>
      <c r="GJ15" s="284">
        <f>GL15*0.9</f>
        <v>0</v>
      </c>
      <c r="GK15" s="279">
        <v>0</v>
      </c>
      <c r="GL15" s="279">
        <v>0</v>
      </c>
      <c r="GM15" s="284">
        <f t="shared" ref="GM14:GM16" si="10">GL15*0.9</f>
        <v>0</v>
      </c>
      <c r="GN15" s="279">
        <f>GO15*0.9</f>
        <v>0</v>
      </c>
      <c r="GO15" s="279">
        <v>0</v>
      </c>
      <c r="GP15" s="279">
        <f t="shared" si="4"/>
        <v>0</v>
      </c>
      <c r="GQ15" s="279">
        <v>0</v>
      </c>
      <c r="GR15" s="279">
        <f t="shared" si="5"/>
        <v>0</v>
      </c>
      <c r="GS15" s="279">
        <f t="shared" si="6"/>
        <v>0</v>
      </c>
    </row>
    <row r="16" ht="25.5" spans="1:201">
      <c r="A16" s="43"/>
      <c r="B16" s="40" t="s">
        <v>341</v>
      </c>
      <c r="C16" s="44" t="s">
        <v>369</v>
      </c>
      <c r="D16" s="45"/>
      <c r="E16" s="45" t="s">
        <v>359</v>
      </c>
      <c r="F16" s="45" t="s">
        <v>370</v>
      </c>
      <c r="G16" s="46" t="s">
        <v>371</v>
      </c>
      <c r="H16" s="45"/>
      <c r="I16" s="89"/>
      <c r="J16" s="94">
        <v>68.88</v>
      </c>
      <c r="K16" s="91"/>
      <c r="L16" s="91"/>
      <c r="M16" s="91"/>
      <c r="N16" s="92">
        <f>O16*0.9</f>
        <v>0</v>
      </c>
      <c r="O16" s="93"/>
      <c r="P16" s="92">
        <f>Q16*0.9</f>
        <v>0</v>
      </c>
      <c r="Q16" s="93"/>
      <c r="R16" s="92">
        <f>S16*0.9</f>
        <v>0</v>
      </c>
      <c r="S16" s="104"/>
      <c r="T16" s="92">
        <f>U16*0.9</f>
        <v>0</v>
      </c>
      <c r="U16" s="93"/>
      <c r="V16" s="92">
        <f>W16*0.9</f>
        <v>244.9251</v>
      </c>
      <c r="W16" s="123">
        <v>272.139</v>
      </c>
      <c r="X16" s="92">
        <f>Y16*0.9</f>
        <v>244.9251</v>
      </c>
      <c r="Y16" s="123">
        <v>272.139</v>
      </c>
      <c r="Z16" s="92">
        <f>AA16*0.9</f>
        <v>0</v>
      </c>
      <c r="AA16" s="131"/>
      <c r="AB16" s="92">
        <f>AC16*0.9</f>
        <v>0</v>
      </c>
      <c r="AC16" s="131"/>
      <c r="AD16" s="92">
        <f>AE16*0.9</f>
        <v>0</v>
      </c>
      <c r="AE16" s="136"/>
      <c r="AF16" s="92">
        <v>0</v>
      </c>
      <c r="AG16" s="136"/>
      <c r="AH16" s="92">
        <v>0</v>
      </c>
      <c r="AI16" s="136"/>
      <c r="AJ16" s="92">
        <v>0</v>
      </c>
      <c r="AK16" s="136"/>
      <c r="AL16" s="143"/>
      <c r="AM16" s="4">
        <v>0</v>
      </c>
      <c r="AN16" s="143"/>
      <c r="AO16" s="4">
        <v>0</v>
      </c>
      <c r="AP16" s="143"/>
      <c r="AQ16" s="4">
        <v>0</v>
      </c>
      <c r="AR16" s="135"/>
      <c r="AS16" s="4"/>
      <c r="AT16" s="4"/>
      <c r="AU16" s="135"/>
      <c r="AV16" s="4"/>
      <c r="AW16" s="135"/>
      <c r="AX16" s="4"/>
      <c r="AY16" s="135"/>
      <c r="AZ16" s="4"/>
      <c r="BA16" s="135"/>
      <c r="BB16" s="135"/>
      <c r="BC16" s="4"/>
      <c r="BD16" s="135"/>
      <c r="BE16" s="4"/>
      <c r="BF16" s="135"/>
      <c r="BG16" s="4"/>
      <c r="BH16" s="135"/>
      <c r="BM16" s="172">
        <f>AE16*0.9</f>
        <v>0</v>
      </c>
      <c r="BN16" s="173">
        <f>BM16*0.9</f>
        <v>0</v>
      </c>
      <c r="BO16" s="174">
        <f>AG16*0.9</f>
        <v>0</v>
      </c>
      <c r="BP16" s="174">
        <f>BO16*0.9</f>
        <v>0</v>
      </c>
      <c r="BQ16" s="174">
        <f>AI16*0.9</f>
        <v>0</v>
      </c>
      <c r="BR16" s="174">
        <f>BQ16*0.9</f>
        <v>0</v>
      </c>
      <c r="BS16" s="174">
        <f>BT16*0.9</f>
        <v>0</v>
      </c>
      <c r="BT16" s="172">
        <f t="shared" si="0"/>
        <v>0</v>
      </c>
      <c r="BU16" s="9">
        <f t="shared" si="0"/>
        <v>0</v>
      </c>
      <c r="BV16" s="9">
        <f>BU16*0.9</f>
        <v>0</v>
      </c>
      <c r="BW16" s="9">
        <f>AN16*0.9</f>
        <v>0</v>
      </c>
      <c r="BX16" s="181">
        <f>BW16*0.9</f>
        <v>0</v>
      </c>
      <c r="BY16" s="9">
        <f>AP16*0.9</f>
        <v>0</v>
      </c>
      <c r="BZ16" s="9">
        <f>BY16*0.9</f>
        <v>0</v>
      </c>
      <c r="CA16" s="9">
        <f>CB16*0.9</f>
        <v>0</v>
      </c>
      <c r="CB16" s="9">
        <f>AR16*0.9</f>
        <v>0</v>
      </c>
      <c r="CC16" s="172">
        <f>AU16*0.9</f>
        <v>0</v>
      </c>
      <c r="CD16" s="186">
        <f>CC16*0.9*0.9</f>
        <v>0</v>
      </c>
      <c r="CE16" s="186">
        <f>AW16*0.9</f>
        <v>0</v>
      </c>
      <c r="CF16" s="186">
        <f>CE16*0.9*0.9</f>
        <v>0</v>
      </c>
      <c r="CG16" s="186">
        <f>AY16*0.9</f>
        <v>0</v>
      </c>
      <c r="CH16" s="186">
        <f>CG16*0.9*0.9</f>
        <v>0</v>
      </c>
      <c r="CI16" s="186">
        <f>CJ16*0.9*0.9</f>
        <v>0</v>
      </c>
      <c r="CJ16" s="187">
        <f>BA16*0.9</f>
        <v>0</v>
      </c>
      <c r="CK16" s="194">
        <f>CD16-CD16*10/100</f>
        <v>0</v>
      </c>
      <c r="CL16" s="194">
        <f>CF16-CF16*10/100</f>
        <v>0</v>
      </c>
      <c r="CM16" s="194">
        <f t="shared" si="1"/>
        <v>0</v>
      </c>
      <c r="CN16" s="194">
        <f t="shared" si="1"/>
        <v>0</v>
      </c>
      <c r="CO16" s="195">
        <f>BB16*0.9</f>
        <v>0</v>
      </c>
      <c r="CP16" s="196">
        <f>CO16*0.9*0.9</f>
        <v>0</v>
      </c>
      <c r="CQ16" s="195">
        <f>BD16*0.9</f>
        <v>0</v>
      </c>
      <c r="CR16" s="196">
        <f>CQ16*0.9*0.9</f>
        <v>0</v>
      </c>
      <c r="CS16" s="195">
        <f>BF16*0.9</f>
        <v>0</v>
      </c>
      <c r="CT16" s="196">
        <f>CS16*0.9*0.9</f>
        <v>0</v>
      </c>
      <c r="CU16" s="203">
        <f>CV16*0.9*0.9</f>
        <v>0</v>
      </c>
      <c r="CV16" s="204">
        <f>BH16*0.9</f>
        <v>0</v>
      </c>
      <c r="CW16" s="205">
        <v>0</v>
      </c>
      <c r="CX16" s="186">
        <f>CW16*0.9*0.9</f>
        <v>0</v>
      </c>
      <c r="CY16" s="168">
        <v>0</v>
      </c>
      <c r="CZ16" s="168">
        <f>CY16*0.9*0.9</f>
        <v>0</v>
      </c>
      <c r="DA16" s="168">
        <v>0</v>
      </c>
      <c r="DB16" s="168">
        <f>DA16*0.9*0.9</f>
        <v>0</v>
      </c>
      <c r="DC16" s="168">
        <f>DD16*0.9*0.9</f>
        <v>0</v>
      </c>
      <c r="DD16" s="205">
        <v>0</v>
      </c>
      <c r="DF16" s="194">
        <f>CX16-CX16*10/100</f>
        <v>0</v>
      </c>
      <c r="DG16" s="194">
        <f>DF16*0.9</f>
        <v>0</v>
      </c>
      <c r="DH16" s="194">
        <f>CZ16-CZ16*10/100</f>
        <v>0</v>
      </c>
      <c r="DI16" s="194">
        <f>DH16*0.9</f>
        <v>0</v>
      </c>
      <c r="DJ16" s="194">
        <f>DB16-DB16*10/100</f>
        <v>0</v>
      </c>
      <c r="DK16" s="194">
        <f>DJ16*0.9</f>
        <v>0</v>
      </c>
      <c r="DL16" s="194">
        <f>DM16*0.9</f>
        <v>0</v>
      </c>
      <c r="DM16" s="194">
        <f>DC16-DC16*10/100</f>
        <v>0</v>
      </c>
      <c r="DP16" s="205"/>
      <c r="DQ16" s="178">
        <f>DP16*0.7*1.05</f>
        <v>0</v>
      </c>
      <c r="DR16" s="178"/>
      <c r="DS16" s="178">
        <f>DR16*0.7*1.05</f>
        <v>0</v>
      </c>
      <c r="DT16" s="178"/>
      <c r="DU16" s="178">
        <f>DT16*0.7*1.05</f>
        <v>0</v>
      </c>
      <c r="DV16" s="229"/>
      <c r="DW16" s="178">
        <f>DV16*0.7*1.05</f>
        <v>0</v>
      </c>
      <c r="DX16" s="194">
        <f>DQ16-DQ16*10/100</f>
        <v>0</v>
      </c>
      <c r="DY16" s="194">
        <f>DX16*0.9</f>
        <v>0</v>
      </c>
      <c r="DZ16" s="194">
        <f>DS16-DS16*10/100</f>
        <v>0</v>
      </c>
      <c r="EA16" s="194">
        <f>DZ16*0.9</f>
        <v>0</v>
      </c>
      <c r="EB16" s="194">
        <f>DU16-DU16*10/100</f>
        <v>0</v>
      </c>
      <c r="EC16" s="194">
        <f>EB16*0.9</f>
        <v>0</v>
      </c>
      <c r="ED16" s="194">
        <f>EE16*0.9</f>
        <v>0</v>
      </c>
      <c r="EE16" s="194">
        <f>DW16-DW16*10/100</f>
        <v>0</v>
      </c>
      <c r="EF16" s="178"/>
      <c r="EG16" s="238">
        <f>DQ16+EF16</f>
        <v>0</v>
      </c>
      <c r="EH16" s="238">
        <f>DS16+EF16</f>
        <v>0</v>
      </c>
      <c r="EI16" s="238">
        <f>DU16+EF16</f>
        <v>0</v>
      </c>
      <c r="EJ16" s="238">
        <f>DW16+EF16</f>
        <v>0</v>
      </c>
      <c r="EK16" s="194">
        <f>EG16-EG16*10/100</f>
        <v>0</v>
      </c>
      <c r="EL16" s="194">
        <f>EK16*0.9</f>
        <v>0</v>
      </c>
      <c r="EM16" s="194">
        <f>EH16-EH16*10/100</f>
        <v>0</v>
      </c>
      <c r="EN16" s="194">
        <f>EM16*0.9</f>
        <v>0</v>
      </c>
      <c r="EO16" s="194">
        <f>EI16-EI16*10/100</f>
        <v>0</v>
      </c>
      <c r="EP16" s="194">
        <f>EO16*0.9</f>
        <v>0</v>
      </c>
      <c r="EQ16" s="194">
        <f>ER16*0.9</f>
        <v>0</v>
      </c>
      <c r="ER16" s="194">
        <f>EJ16-EJ16*10/100</f>
        <v>0</v>
      </c>
      <c r="ET16" s="238">
        <v>0</v>
      </c>
      <c r="EU16" s="238">
        <v>0</v>
      </c>
      <c r="EV16" s="238">
        <v>0</v>
      </c>
      <c r="EW16" s="238">
        <v>0</v>
      </c>
      <c r="EX16" s="248">
        <f>ET16+(ET16*5/100)</f>
        <v>0</v>
      </c>
      <c r="EY16" s="248">
        <f t="shared" si="2"/>
        <v>0</v>
      </c>
      <c r="EZ16" s="248">
        <f t="shared" si="2"/>
        <v>0</v>
      </c>
      <c r="FA16" s="248">
        <f t="shared" si="2"/>
        <v>0</v>
      </c>
      <c r="FB16" s="249">
        <f t="shared" si="3"/>
        <v>0</v>
      </c>
      <c r="FC16" s="249">
        <f t="shared" si="3"/>
        <v>0</v>
      </c>
      <c r="FD16" s="249">
        <f t="shared" si="3"/>
        <v>0</v>
      </c>
      <c r="FE16" s="249">
        <f t="shared" si="3"/>
        <v>0</v>
      </c>
      <c r="FF16" s="252">
        <v>0</v>
      </c>
      <c r="FG16" s="252">
        <f t="shared" si="7"/>
        <v>0</v>
      </c>
      <c r="FH16" s="252">
        <v>0</v>
      </c>
      <c r="FI16" s="252">
        <f>FH16*0.9</f>
        <v>0</v>
      </c>
      <c r="FJ16" s="252">
        <v>0</v>
      </c>
      <c r="FK16" s="252">
        <f>FJ16*0.9</f>
        <v>0</v>
      </c>
      <c r="FL16" s="252">
        <f>FM16*0.9</f>
        <v>0</v>
      </c>
      <c r="FM16" s="260">
        <v>0</v>
      </c>
      <c r="FN16" s="261">
        <v>624</v>
      </c>
      <c r="FO16" s="262">
        <f t="shared" si="8"/>
        <v>371.4984</v>
      </c>
      <c r="FP16" s="262"/>
      <c r="FQ16" s="262">
        <f>FP16*0.7*1.05</f>
        <v>0</v>
      </c>
      <c r="FR16" s="262"/>
      <c r="FS16" s="262">
        <f>FR16*0.7*1.05</f>
        <v>0</v>
      </c>
      <c r="FT16" s="262"/>
      <c r="FU16" s="262">
        <f>FT16*0.7*1.05</f>
        <v>0</v>
      </c>
      <c r="FV16" s="278">
        <v>458.64</v>
      </c>
      <c r="FW16" s="279">
        <f t="shared" si="9"/>
        <v>371.4984</v>
      </c>
      <c r="FX16" s="279">
        <f>FY16*0.9</f>
        <v>0</v>
      </c>
      <c r="FY16" s="279">
        <v>0</v>
      </c>
      <c r="FZ16" s="279">
        <f>GA16*0.9</f>
        <v>0</v>
      </c>
      <c r="GA16" s="279">
        <v>0</v>
      </c>
      <c r="GB16" s="279">
        <f>GC16*0.9</f>
        <v>0</v>
      </c>
      <c r="GC16" s="279">
        <v>0</v>
      </c>
      <c r="GD16" s="278">
        <v>412.78</v>
      </c>
      <c r="GE16" s="284">
        <f>GD16*0.9</f>
        <v>371.502</v>
      </c>
      <c r="GF16" s="284">
        <f>GG16*0.9</f>
        <v>0</v>
      </c>
      <c r="GG16" s="284">
        <v>0</v>
      </c>
      <c r="GH16" s="284">
        <f>GI16*0.9</f>
        <v>0</v>
      </c>
      <c r="GI16" s="284">
        <v>0</v>
      </c>
      <c r="GJ16" s="284">
        <f>GL16*0.9</f>
        <v>0</v>
      </c>
      <c r="GK16" s="279">
        <v>0</v>
      </c>
      <c r="GL16" s="279">
        <v>0</v>
      </c>
      <c r="GM16" s="284">
        <v>430</v>
      </c>
      <c r="GN16" s="279">
        <f>GO16*0.9</f>
        <v>0</v>
      </c>
      <c r="GO16" s="279">
        <v>0</v>
      </c>
      <c r="GP16" s="279">
        <f t="shared" si="4"/>
        <v>0</v>
      </c>
      <c r="GQ16" s="279">
        <v>0</v>
      </c>
      <c r="GR16" s="279">
        <f t="shared" si="5"/>
        <v>0</v>
      </c>
      <c r="GS16" s="279">
        <f t="shared" si="6"/>
        <v>0</v>
      </c>
    </row>
    <row r="17" spans="1:201">
      <c r="A17" s="47" t="s">
        <v>372</v>
      </c>
      <c r="B17" s="48" t="s">
        <v>372</v>
      </c>
      <c r="C17" s="49"/>
      <c r="D17" s="50"/>
      <c r="E17" s="50"/>
      <c r="F17" s="50"/>
      <c r="G17" s="49"/>
      <c r="H17" s="50"/>
      <c r="I17" s="95"/>
      <c r="J17" s="96" t="s">
        <v>373</v>
      </c>
      <c r="K17" s="96" t="s">
        <v>374</v>
      </c>
      <c r="L17" s="96" t="s">
        <v>375</v>
      </c>
      <c r="M17" s="96" t="s">
        <v>376</v>
      </c>
      <c r="N17" s="96" t="s">
        <v>337</v>
      </c>
      <c r="O17" s="97" t="s">
        <v>337</v>
      </c>
      <c r="P17" s="97" t="s">
        <v>338</v>
      </c>
      <c r="Q17" s="97" t="s">
        <v>338</v>
      </c>
      <c r="R17" s="97" t="s">
        <v>339</v>
      </c>
      <c r="S17" s="97" t="s">
        <v>339</v>
      </c>
      <c r="T17" s="124" t="s">
        <v>340</v>
      </c>
      <c r="U17" s="125" t="s">
        <v>340</v>
      </c>
      <c r="V17" s="97" t="s">
        <v>337</v>
      </c>
      <c r="W17" s="97" t="s">
        <v>337</v>
      </c>
      <c r="X17" s="97" t="s">
        <v>338</v>
      </c>
      <c r="Y17" s="97" t="s">
        <v>338</v>
      </c>
      <c r="Z17" s="97" t="s">
        <v>339</v>
      </c>
      <c r="AA17" s="97" t="s">
        <v>339</v>
      </c>
      <c r="AB17" s="137" t="s">
        <v>340</v>
      </c>
      <c r="AC17" s="137" t="s">
        <v>340</v>
      </c>
      <c r="AD17" s="138" t="s">
        <v>337</v>
      </c>
      <c r="AE17" s="138" t="s">
        <v>337</v>
      </c>
      <c r="AF17" s="138" t="s">
        <v>338</v>
      </c>
      <c r="AG17" s="138" t="s">
        <v>338</v>
      </c>
      <c r="AH17" s="138" t="s">
        <v>339</v>
      </c>
      <c r="AI17" s="138" t="s">
        <v>339</v>
      </c>
      <c r="AJ17" s="146" t="s">
        <v>340</v>
      </c>
      <c r="AK17" s="146" t="s">
        <v>340</v>
      </c>
      <c r="AL17" s="138" t="s">
        <v>337</v>
      </c>
      <c r="AM17" s="138" t="s">
        <v>337</v>
      </c>
      <c r="AN17" s="138" t="s">
        <v>338</v>
      </c>
      <c r="AO17" s="138" t="s">
        <v>338</v>
      </c>
      <c r="AP17" s="138" t="s">
        <v>339</v>
      </c>
      <c r="AQ17" s="138" t="s">
        <v>339</v>
      </c>
      <c r="AR17" s="146" t="s">
        <v>340</v>
      </c>
      <c r="AS17" s="146"/>
      <c r="AT17" s="155"/>
      <c r="AU17" s="138" t="s">
        <v>337</v>
      </c>
      <c r="AV17" s="155" t="s">
        <v>338</v>
      </c>
      <c r="AW17" s="138" t="s">
        <v>338</v>
      </c>
      <c r="AX17" s="155" t="s">
        <v>339</v>
      </c>
      <c r="AY17" s="138" t="s">
        <v>339</v>
      </c>
      <c r="AZ17" s="158" t="s">
        <v>340</v>
      </c>
      <c r="BA17" s="146" t="s">
        <v>340</v>
      </c>
      <c r="BB17" s="138" t="s">
        <v>337</v>
      </c>
      <c r="BC17" s="155" t="s">
        <v>338</v>
      </c>
      <c r="BD17" s="146" t="s">
        <v>338</v>
      </c>
      <c r="BE17" s="155" t="s">
        <v>339</v>
      </c>
      <c r="BF17" s="138" t="s">
        <v>339</v>
      </c>
      <c r="BG17" s="158" t="s">
        <v>340</v>
      </c>
      <c r="BH17" s="146" t="s">
        <v>340</v>
      </c>
      <c r="BI17" s="162"/>
      <c r="BJ17" s="162"/>
      <c r="BK17" s="162"/>
      <c r="BL17" s="162"/>
      <c r="BM17" s="175"/>
      <c r="BN17" s="176"/>
      <c r="BO17" s="175"/>
      <c r="BP17" s="175"/>
      <c r="BQ17" s="175"/>
      <c r="BR17" s="175"/>
      <c r="BS17" s="175"/>
      <c r="BT17" s="175"/>
      <c r="BU17" s="182"/>
      <c r="BV17" s="182"/>
      <c r="BW17" s="182"/>
      <c r="BX17" s="183"/>
      <c r="BY17" s="182"/>
      <c r="BZ17" s="182"/>
      <c r="CA17" s="182"/>
      <c r="CB17" s="182"/>
      <c r="CC17" s="175"/>
      <c r="CD17" s="137"/>
      <c r="CE17" s="137"/>
      <c r="CF17" s="137"/>
      <c r="CG17" s="137"/>
      <c r="CH17" s="137"/>
      <c r="CI17" s="137"/>
      <c r="CJ17" s="137"/>
      <c r="CK17" s="138"/>
      <c r="CL17" s="138"/>
      <c r="CM17" s="138"/>
      <c r="CN17" s="138"/>
      <c r="CO17" s="197"/>
      <c r="CP17" s="137"/>
      <c r="CQ17" s="197"/>
      <c r="CR17" s="137"/>
      <c r="CS17" s="197"/>
      <c r="CT17" s="137"/>
      <c r="CU17" s="137"/>
      <c r="CV17" s="206"/>
      <c r="CW17" s="207"/>
      <c r="CX17" s="137"/>
      <c r="CY17" s="207"/>
      <c r="CZ17" s="97"/>
      <c r="DA17" s="207"/>
      <c r="DB17" s="97"/>
      <c r="DC17" s="97"/>
      <c r="DD17" s="207"/>
      <c r="DE17" s="214"/>
      <c r="DF17" s="138"/>
      <c r="DG17" s="138"/>
      <c r="DH17" s="138"/>
      <c r="DI17" s="138"/>
      <c r="DJ17" s="138"/>
      <c r="DK17" s="138"/>
      <c r="DL17" s="138"/>
      <c r="DM17" s="138"/>
      <c r="DN17" s="214"/>
      <c r="DO17" s="214"/>
      <c r="DP17" s="207"/>
      <c r="DQ17" s="97"/>
      <c r="DR17" s="207"/>
      <c r="DS17" s="97"/>
      <c r="DT17" s="207"/>
      <c r="DU17" s="97"/>
      <c r="DV17" s="207"/>
      <c r="DW17" s="97"/>
      <c r="DX17" s="138"/>
      <c r="DY17" s="138"/>
      <c r="DZ17" s="138"/>
      <c r="EA17" s="138"/>
      <c r="EB17" s="138"/>
      <c r="EC17" s="138"/>
      <c r="ED17" s="138"/>
      <c r="EE17" s="138"/>
      <c r="EF17" s="97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62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263"/>
      <c r="FN17" s="137"/>
      <c r="FO17" s="137"/>
      <c r="FP17" s="137"/>
      <c r="FQ17" s="137"/>
      <c r="FR17" s="137"/>
      <c r="FS17" s="137"/>
      <c r="FT17" s="137"/>
      <c r="FU17" s="137"/>
      <c r="FV17" s="280"/>
      <c r="FW17" s="137"/>
      <c r="FX17" s="137"/>
      <c r="FY17" s="137"/>
      <c r="FZ17" s="137"/>
      <c r="GA17" s="137"/>
      <c r="GB17" s="137"/>
      <c r="GC17" s="137"/>
      <c r="GD17" s="280"/>
      <c r="GE17" s="146"/>
      <c r="GF17" s="146"/>
      <c r="GG17" s="146"/>
      <c r="GH17" s="146"/>
      <c r="GI17" s="146"/>
      <c r="GJ17" s="146"/>
      <c r="GK17" s="140"/>
      <c r="GL17" s="137"/>
      <c r="GM17" s="146"/>
      <c r="GN17" s="137"/>
      <c r="GO17" s="140"/>
      <c r="GP17" s="140"/>
      <c r="GQ17" s="140"/>
      <c r="GR17" s="140"/>
      <c r="GS17" s="140"/>
    </row>
    <row r="18" ht="30" spans="1:201">
      <c r="A18" s="47"/>
      <c r="B18" s="42" t="s">
        <v>377</v>
      </c>
      <c r="C18" s="51" t="s">
        <v>378</v>
      </c>
      <c r="D18" s="42"/>
      <c r="E18" s="42"/>
      <c r="F18" s="42"/>
      <c r="G18" s="41" t="s">
        <v>379</v>
      </c>
      <c r="H18" s="52"/>
      <c r="I18" s="98"/>
      <c r="J18" s="99"/>
      <c r="K18" s="99"/>
      <c r="L18" s="99"/>
      <c r="M18" s="99"/>
      <c r="N18" s="100"/>
      <c r="O18" s="101"/>
      <c r="P18" s="102"/>
      <c r="Q18" s="101"/>
      <c r="R18" s="102"/>
      <c r="S18" s="101"/>
      <c r="T18" s="126"/>
      <c r="U18" s="127"/>
      <c r="V18" s="102"/>
      <c r="W18" s="101"/>
      <c r="X18" s="102"/>
      <c r="Y18" s="101"/>
      <c r="Z18" s="102"/>
      <c r="AA18" s="101"/>
      <c r="AB18" s="139"/>
      <c r="AC18" s="140"/>
      <c r="AD18" s="141"/>
      <c r="AE18" s="142"/>
      <c r="AF18" s="141"/>
      <c r="AG18" s="142"/>
      <c r="AH18" s="141"/>
      <c r="AI18" s="142"/>
      <c r="AJ18" s="147"/>
      <c r="AK18" s="148"/>
      <c r="AL18" s="141"/>
      <c r="AM18" s="142"/>
      <c r="AN18" s="141"/>
      <c r="AO18" s="142"/>
      <c r="AP18" s="141"/>
      <c r="AQ18" s="142"/>
      <c r="AR18" s="148"/>
      <c r="AS18" s="148"/>
      <c r="AT18" s="156"/>
      <c r="AU18" s="141"/>
      <c r="AV18" s="156"/>
      <c r="AW18" s="141"/>
      <c r="AX18" s="156"/>
      <c r="AY18" s="141"/>
      <c r="AZ18" s="147"/>
      <c r="BA18" s="147"/>
      <c r="BB18" s="142"/>
      <c r="BC18" s="156"/>
      <c r="BD18" s="148"/>
      <c r="BE18" s="156"/>
      <c r="BF18" s="142"/>
      <c r="BG18" s="147"/>
      <c r="BH18" s="148"/>
      <c r="BM18" s="170"/>
      <c r="BN18" s="171"/>
      <c r="BO18" s="170"/>
      <c r="BP18" s="170"/>
      <c r="BQ18" s="170"/>
      <c r="BR18" s="170"/>
      <c r="BS18" s="170"/>
      <c r="BT18" s="170"/>
      <c r="BU18" s="179"/>
      <c r="BV18" s="179"/>
      <c r="BW18" s="179"/>
      <c r="BX18" s="180"/>
      <c r="BY18" s="179"/>
      <c r="BZ18" s="179"/>
      <c r="CA18" s="179"/>
      <c r="CB18" s="179"/>
      <c r="CC18" s="170"/>
      <c r="CD18" s="140"/>
      <c r="CE18" s="140"/>
      <c r="CF18" s="140"/>
      <c r="CG18" s="140"/>
      <c r="CH18" s="140"/>
      <c r="CI18" s="140"/>
      <c r="CJ18" s="140"/>
      <c r="CK18" s="142"/>
      <c r="CL18" s="142"/>
      <c r="CM18" s="142"/>
      <c r="CN18" s="142"/>
      <c r="CO18" s="193"/>
      <c r="CP18" s="192"/>
      <c r="CQ18" s="193"/>
      <c r="CR18" s="192"/>
      <c r="CS18" s="193"/>
      <c r="CT18" s="192"/>
      <c r="CU18" s="140"/>
      <c r="CV18" s="202"/>
      <c r="CW18" s="201"/>
      <c r="CX18" s="140"/>
      <c r="CY18" s="201"/>
      <c r="CZ18" s="101"/>
      <c r="DA18" s="201"/>
      <c r="DB18" s="101"/>
      <c r="DC18" s="101"/>
      <c r="DD18" s="201"/>
      <c r="DE18" s="215"/>
      <c r="DF18" s="142"/>
      <c r="DG18" s="142"/>
      <c r="DH18" s="142"/>
      <c r="DI18" s="142"/>
      <c r="DJ18" s="142"/>
      <c r="DK18" s="142"/>
      <c r="DL18" s="142"/>
      <c r="DM18" s="142"/>
      <c r="DN18" s="215"/>
      <c r="DO18" s="215"/>
      <c r="DP18" s="201"/>
      <c r="DQ18" s="101"/>
      <c r="DR18" s="201"/>
      <c r="DS18" s="101"/>
      <c r="DT18" s="201"/>
      <c r="DU18" s="101"/>
      <c r="DV18" s="201"/>
      <c r="DW18" s="101"/>
      <c r="DX18" s="142"/>
      <c r="DY18" s="142"/>
      <c r="DZ18" s="142"/>
      <c r="EA18" s="142"/>
      <c r="EB18" s="142"/>
      <c r="EC18" s="142"/>
      <c r="ED18" s="142"/>
      <c r="EE18" s="142"/>
      <c r="EF18" s="101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252">
        <f t="shared" si="7"/>
        <v>0</v>
      </c>
      <c r="FH18" s="142"/>
      <c r="FI18" s="253"/>
      <c r="FJ18" s="253"/>
      <c r="FK18" s="253"/>
      <c r="FL18" s="253"/>
      <c r="FM18" s="264"/>
      <c r="FN18" s="265"/>
      <c r="FO18" s="262">
        <f t="shared" si="8"/>
        <v>0</v>
      </c>
      <c r="FP18" s="265"/>
      <c r="FQ18" s="265"/>
      <c r="FR18" s="265"/>
      <c r="FS18" s="265"/>
      <c r="FT18" s="265"/>
      <c r="FU18" s="265"/>
      <c r="FV18" s="281"/>
      <c r="FW18" s="279">
        <f t="shared" si="9"/>
        <v>0</v>
      </c>
      <c r="FX18" s="265"/>
      <c r="FY18" s="265"/>
      <c r="FZ18" s="265"/>
      <c r="GA18" s="265"/>
      <c r="GB18" s="265"/>
      <c r="GC18" s="265"/>
      <c r="GD18" s="281"/>
      <c r="GE18" s="290">
        <v>600</v>
      </c>
      <c r="GF18" s="290">
        <v>0</v>
      </c>
      <c r="GG18" s="290"/>
      <c r="GH18" s="290">
        <v>0</v>
      </c>
      <c r="GI18" s="290"/>
      <c r="GJ18" s="290">
        <v>0</v>
      </c>
      <c r="GK18" s="279">
        <v>0</v>
      </c>
      <c r="GL18" s="265"/>
      <c r="GM18" s="290">
        <v>666</v>
      </c>
      <c r="GN18" s="251">
        <v>0</v>
      </c>
      <c r="GO18" s="265"/>
      <c r="GP18" s="265">
        <v>0</v>
      </c>
      <c r="GQ18" s="265"/>
      <c r="GR18" s="265">
        <v>0</v>
      </c>
      <c r="GS18" s="265">
        <v>0</v>
      </c>
    </row>
    <row r="19" ht="15" spans="1:201">
      <c r="A19" s="47"/>
      <c r="B19" s="42" t="s">
        <v>377</v>
      </c>
      <c r="C19" s="51" t="s">
        <v>344</v>
      </c>
      <c r="D19" s="42"/>
      <c r="E19" s="42"/>
      <c r="F19" s="42"/>
      <c r="G19" s="41" t="s">
        <v>345</v>
      </c>
      <c r="H19" s="52"/>
      <c r="I19" s="98"/>
      <c r="J19" s="99"/>
      <c r="K19" s="99"/>
      <c r="L19" s="99"/>
      <c r="M19" s="99"/>
      <c r="N19" s="100"/>
      <c r="O19" s="101"/>
      <c r="P19" s="102"/>
      <c r="Q19" s="101"/>
      <c r="R19" s="102"/>
      <c r="S19" s="101"/>
      <c r="T19" s="126"/>
      <c r="U19" s="127"/>
      <c r="V19" s="102"/>
      <c r="W19" s="101"/>
      <c r="X19" s="102"/>
      <c r="Y19" s="101"/>
      <c r="Z19" s="102"/>
      <c r="AA19" s="101"/>
      <c r="AB19" s="139"/>
      <c r="AC19" s="140"/>
      <c r="AD19" s="141"/>
      <c r="AE19" s="142"/>
      <c r="AF19" s="141"/>
      <c r="AG19" s="142"/>
      <c r="AH19" s="141"/>
      <c r="AI19" s="142"/>
      <c r="AJ19" s="147"/>
      <c r="AK19" s="148"/>
      <c r="AL19" s="141"/>
      <c r="AM19" s="142"/>
      <c r="AN19" s="141"/>
      <c r="AO19" s="142"/>
      <c r="AP19" s="141"/>
      <c r="AQ19" s="142"/>
      <c r="AR19" s="148"/>
      <c r="AS19" s="148"/>
      <c r="AT19" s="156"/>
      <c r="AU19" s="141"/>
      <c r="AV19" s="156"/>
      <c r="AW19" s="141"/>
      <c r="AX19" s="156"/>
      <c r="AY19" s="141"/>
      <c r="AZ19" s="147"/>
      <c r="BA19" s="147"/>
      <c r="BB19" s="142"/>
      <c r="BC19" s="156"/>
      <c r="BD19" s="148"/>
      <c r="BE19" s="156"/>
      <c r="BF19" s="142"/>
      <c r="BG19" s="147"/>
      <c r="BH19" s="148"/>
      <c r="BM19" s="170"/>
      <c r="BN19" s="171"/>
      <c r="BO19" s="170"/>
      <c r="BP19" s="170"/>
      <c r="BQ19" s="170"/>
      <c r="BR19" s="170"/>
      <c r="BS19" s="170"/>
      <c r="BT19" s="170"/>
      <c r="BU19" s="179"/>
      <c r="BV19" s="179"/>
      <c r="BW19" s="179"/>
      <c r="BX19" s="180"/>
      <c r="BY19" s="179"/>
      <c r="BZ19" s="179"/>
      <c r="CA19" s="179"/>
      <c r="CB19" s="179"/>
      <c r="CC19" s="170"/>
      <c r="CD19" s="140"/>
      <c r="CE19" s="140"/>
      <c r="CF19" s="140"/>
      <c r="CG19" s="140"/>
      <c r="CH19" s="140"/>
      <c r="CI19" s="140"/>
      <c r="CJ19" s="140"/>
      <c r="CK19" s="142"/>
      <c r="CL19" s="142"/>
      <c r="CM19" s="142"/>
      <c r="CN19" s="142"/>
      <c r="CO19" s="193"/>
      <c r="CP19" s="192"/>
      <c r="CQ19" s="193"/>
      <c r="CR19" s="192"/>
      <c r="CS19" s="193"/>
      <c r="CT19" s="192"/>
      <c r="CU19" s="140"/>
      <c r="CV19" s="202"/>
      <c r="CW19" s="201"/>
      <c r="CX19" s="140"/>
      <c r="CY19" s="201"/>
      <c r="CZ19" s="101"/>
      <c r="DA19" s="201"/>
      <c r="DB19" s="101"/>
      <c r="DC19" s="101"/>
      <c r="DD19" s="201"/>
      <c r="DE19" s="215"/>
      <c r="DF19" s="142"/>
      <c r="DG19" s="142"/>
      <c r="DH19" s="142"/>
      <c r="DI19" s="142"/>
      <c r="DJ19" s="142"/>
      <c r="DK19" s="142"/>
      <c r="DL19" s="142"/>
      <c r="DM19" s="142"/>
      <c r="DN19" s="215"/>
      <c r="DO19" s="215"/>
      <c r="DP19" s="201"/>
      <c r="DQ19" s="101"/>
      <c r="DR19" s="201"/>
      <c r="DS19" s="101"/>
      <c r="DT19" s="201"/>
      <c r="DU19" s="101"/>
      <c r="DV19" s="201"/>
      <c r="DW19" s="101"/>
      <c r="DX19" s="142"/>
      <c r="DY19" s="142"/>
      <c r="DZ19" s="142"/>
      <c r="EA19" s="142"/>
      <c r="EB19" s="142"/>
      <c r="EC19" s="142"/>
      <c r="ED19" s="142"/>
      <c r="EE19" s="142"/>
      <c r="EF19" s="101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252">
        <f t="shared" si="7"/>
        <v>0</v>
      </c>
      <c r="FH19" s="142"/>
      <c r="FI19" s="253"/>
      <c r="FJ19" s="253"/>
      <c r="FK19" s="253"/>
      <c r="FL19" s="253"/>
      <c r="FM19" s="264"/>
      <c r="FN19" s="265"/>
      <c r="FO19" s="262">
        <f t="shared" si="8"/>
        <v>0</v>
      </c>
      <c r="FP19" s="265"/>
      <c r="FQ19" s="265"/>
      <c r="FR19" s="265"/>
      <c r="FS19" s="265"/>
      <c r="FT19" s="265"/>
      <c r="FU19" s="265"/>
      <c r="FV19" s="281"/>
      <c r="FW19" s="279">
        <f t="shared" si="9"/>
        <v>0</v>
      </c>
      <c r="FX19" s="265"/>
      <c r="FY19" s="265"/>
      <c r="FZ19" s="265"/>
      <c r="GA19" s="265"/>
      <c r="GB19" s="265"/>
      <c r="GC19" s="265"/>
      <c r="GD19" s="281"/>
      <c r="GE19" s="290">
        <v>0</v>
      </c>
      <c r="GF19" s="290">
        <v>536</v>
      </c>
      <c r="GG19" s="290"/>
      <c r="GH19" s="290">
        <v>0</v>
      </c>
      <c r="GI19" s="290"/>
      <c r="GJ19" s="290">
        <v>0</v>
      </c>
      <c r="GK19" s="279">
        <v>0</v>
      </c>
      <c r="GL19" s="265"/>
      <c r="GM19" s="290">
        <v>527</v>
      </c>
      <c r="GN19" s="251">
        <v>0</v>
      </c>
      <c r="GO19" s="265"/>
      <c r="GP19" s="265">
        <v>0</v>
      </c>
      <c r="GQ19" s="265"/>
      <c r="GR19" s="265">
        <v>0</v>
      </c>
      <c r="GS19" s="265">
        <v>0</v>
      </c>
    </row>
    <row r="20" ht="15" spans="1:201">
      <c r="A20" s="47"/>
      <c r="B20" s="42" t="s">
        <v>377</v>
      </c>
      <c r="C20" s="51" t="s">
        <v>380</v>
      </c>
      <c r="D20" s="42"/>
      <c r="E20" s="42"/>
      <c r="F20" s="42"/>
      <c r="G20" s="41" t="s">
        <v>347</v>
      </c>
      <c r="H20" s="52"/>
      <c r="I20" s="98"/>
      <c r="J20" s="99"/>
      <c r="K20" s="99"/>
      <c r="L20" s="99"/>
      <c r="M20" s="99"/>
      <c r="N20" s="100"/>
      <c r="O20" s="101"/>
      <c r="P20" s="102"/>
      <c r="Q20" s="101"/>
      <c r="R20" s="102"/>
      <c r="S20" s="101"/>
      <c r="T20" s="126"/>
      <c r="U20" s="127"/>
      <c r="V20" s="102"/>
      <c r="W20" s="101"/>
      <c r="X20" s="102"/>
      <c r="Y20" s="101"/>
      <c r="Z20" s="102"/>
      <c r="AA20" s="101"/>
      <c r="AB20" s="139"/>
      <c r="AC20" s="140"/>
      <c r="AD20" s="141"/>
      <c r="AE20" s="142"/>
      <c r="AF20" s="141"/>
      <c r="AG20" s="142"/>
      <c r="AH20" s="141"/>
      <c r="AI20" s="142"/>
      <c r="AJ20" s="147"/>
      <c r="AK20" s="148"/>
      <c r="AL20" s="141"/>
      <c r="AM20" s="142"/>
      <c r="AN20" s="141"/>
      <c r="AO20" s="142"/>
      <c r="AP20" s="141"/>
      <c r="AQ20" s="142"/>
      <c r="AR20" s="148"/>
      <c r="AS20" s="148"/>
      <c r="AT20" s="156"/>
      <c r="AU20" s="141"/>
      <c r="AV20" s="156"/>
      <c r="AW20" s="141"/>
      <c r="AX20" s="156"/>
      <c r="AY20" s="141"/>
      <c r="AZ20" s="147"/>
      <c r="BA20" s="147"/>
      <c r="BB20" s="142"/>
      <c r="BC20" s="156"/>
      <c r="BD20" s="148"/>
      <c r="BE20" s="156"/>
      <c r="BF20" s="142"/>
      <c r="BG20" s="147"/>
      <c r="BH20" s="148"/>
      <c r="BM20" s="170"/>
      <c r="BN20" s="171"/>
      <c r="BO20" s="170"/>
      <c r="BP20" s="170"/>
      <c r="BQ20" s="170"/>
      <c r="BR20" s="170"/>
      <c r="BS20" s="170"/>
      <c r="BT20" s="170"/>
      <c r="BU20" s="179"/>
      <c r="BV20" s="179"/>
      <c r="BW20" s="179"/>
      <c r="BX20" s="180"/>
      <c r="BY20" s="179"/>
      <c r="BZ20" s="179"/>
      <c r="CA20" s="179"/>
      <c r="CB20" s="179"/>
      <c r="CC20" s="170"/>
      <c r="CD20" s="140"/>
      <c r="CE20" s="140"/>
      <c r="CF20" s="140"/>
      <c r="CG20" s="140"/>
      <c r="CH20" s="140"/>
      <c r="CI20" s="140"/>
      <c r="CJ20" s="140"/>
      <c r="CK20" s="142"/>
      <c r="CL20" s="142"/>
      <c r="CM20" s="142"/>
      <c r="CN20" s="142"/>
      <c r="CO20" s="193"/>
      <c r="CP20" s="192"/>
      <c r="CQ20" s="193"/>
      <c r="CR20" s="192"/>
      <c r="CS20" s="193"/>
      <c r="CT20" s="192"/>
      <c r="CU20" s="140"/>
      <c r="CV20" s="202"/>
      <c r="CW20" s="201"/>
      <c r="CX20" s="140"/>
      <c r="CY20" s="201"/>
      <c r="CZ20" s="101"/>
      <c r="DA20" s="201"/>
      <c r="DB20" s="101"/>
      <c r="DC20" s="101"/>
      <c r="DD20" s="201"/>
      <c r="DE20" s="215"/>
      <c r="DF20" s="142"/>
      <c r="DG20" s="142"/>
      <c r="DH20" s="142"/>
      <c r="DI20" s="142"/>
      <c r="DJ20" s="142"/>
      <c r="DK20" s="142"/>
      <c r="DL20" s="142"/>
      <c r="DM20" s="142"/>
      <c r="DN20" s="215"/>
      <c r="DO20" s="215"/>
      <c r="DP20" s="201"/>
      <c r="DQ20" s="101"/>
      <c r="DR20" s="201"/>
      <c r="DS20" s="101"/>
      <c r="DT20" s="201"/>
      <c r="DU20" s="101"/>
      <c r="DV20" s="201"/>
      <c r="DW20" s="101"/>
      <c r="DX20" s="142"/>
      <c r="DY20" s="142"/>
      <c r="DZ20" s="142"/>
      <c r="EA20" s="142"/>
      <c r="EB20" s="142"/>
      <c r="EC20" s="142"/>
      <c r="ED20" s="142"/>
      <c r="EE20" s="142"/>
      <c r="EF20" s="101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252">
        <f t="shared" si="7"/>
        <v>0</v>
      </c>
      <c r="FH20" s="142"/>
      <c r="FI20" s="253"/>
      <c r="FJ20" s="253"/>
      <c r="FK20" s="253"/>
      <c r="FL20" s="253"/>
      <c r="FM20" s="264"/>
      <c r="FN20" s="265"/>
      <c r="FO20" s="262">
        <f t="shared" si="8"/>
        <v>0</v>
      </c>
      <c r="FP20" s="265"/>
      <c r="FQ20" s="265"/>
      <c r="FR20" s="265"/>
      <c r="FS20" s="265"/>
      <c r="FT20" s="265"/>
      <c r="FU20" s="265"/>
      <c r="FV20" s="281"/>
      <c r="FW20" s="279">
        <f t="shared" si="9"/>
        <v>0</v>
      </c>
      <c r="FX20" s="265"/>
      <c r="FY20" s="265"/>
      <c r="FZ20" s="265"/>
      <c r="GA20" s="265"/>
      <c r="GB20" s="265"/>
      <c r="GC20" s="265"/>
      <c r="GD20" s="281"/>
      <c r="GE20" s="290">
        <v>0</v>
      </c>
      <c r="GF20" s="290">
        <v>0</v>
      </c>
      <c r="GG20" s="290"/>
      <c r="GH20" s="290">
        <v>652</v>
      </c>
      <c r="GI20" s="290"/>
      <c r="GJ20" s="290">
        <v>0</v>
      </c>
      <c r="GK20" s="279">
        <v>0</v>
      </c>
      <c r="GL20" s="265"/>
      <c r="GM20" s="290">
        <v>648</v>
      </c>
      <c r="GN20" s="251">
        <v>0</v>
      </c>
      <c r="GO20" s="265"/>
      <c r="GP20" s="265">
        <v>0</v>
      </c>
      <c r="GQ20" s="265"/>
      <c r="GR20" s="265">
        <v>0</v>
      </c>
      <c r="GS20" s="265">
        <v>0</v>
      </c>
    </row>
    <row r="21" ht="15" spans="1:201">
      <c r="A21" s="47"/>
      <c r="B21" s="42" t="s">
        <v>377</v>
      </c>
      <c r="C21" s="51" t="s">
        <v>381</v>
      </c>
      <c r="D21" s="42"/>
      <c r="E21" s="42"/>
      <c r="F21" s="42"/>
      <c r="G21" s="41"/>
      <c r="H21" s="52"/>
      <c r="I21" s="98"/>
      <c r="J21" s="99"/>
      <c r="K21" s="99"/>
      <c r="L21" s="99"/>
      <c r="M21" s="99"/>
      <c r="N21" s="100"/>
      <c r="O21" s="101"/>
      <c r="P21" s="102"/>
      <c r="Q21" s="101"/>
      <c r="R21" s="102"/>
      <c r="S21" s="101"/>
      <c r="T21" s="126"/>
      <c r="U21" s="127"/>
      <c r="V21" s="102"/>
      <c r="W21" s="101"/>
      <c r="X21" s="102"/>
      <c r="Y21" s="101"/>
      <c r="Z21" s="102"/>
      <c r="AA21" s="101"/>
      <c r="AB21" s="139"/>
      <c r="AC21" s="140"/>
      <c r="AD21" s="141"/>
      <c r="AE21" s="142"/>
      <c r="AF21" s="141"/>
      <c r="AG21" s="142"/>
      <c r="AH21" s="141"/>
      <c r="AI21" s="142"/>
      <c r="AJ21" s="147"/>
      <c r="AK21" s="148"/>
      <c r="AL21" s="141"/>
      <c r="AM21" s="142"/>
      <c r="AN21" s="141"/>
      <c r="AO21" s="142"/>
      <c r="AP21" s="141"/>
      <c r="AQ21" s="142"/>
      <c r="AR21" s="148"/>
      <c r="AS21" s="148"/>
      <c r="AT21" s="156"/>
      <c r="AU21" s="141"/>
      <c r="AV21" s="156"/>
      <c r="AW21" s="141"/>
      <c r="AX21" s="156"/>
      <c r="AY21" s="141"/>
      <c r="AZ21" s="147"/>
      <c r="BA21" s="147"/>
      <c r="BB21" s="142"/>
      <c r="BC21" s="156"/>
      <c r="BD21" s="148"/>
      <c r="BE21" s="156"/>
      <c r="BF21" s="142"/>
      <c r="BG21" s="147"/>
      <c r="BH21" s="148"/>
      <c r="BM21" s="170"/>
      <c r="BN21" s="171"/>
      <c r="BO21" s="170"/>
      <c r="BP21" s="170"/>
      <c r="BQ21" s="170"/>
      <c r="BR21" s="170"/>
      <c r="BS21" s="170"/>
      <c r="BT21" s="170"/>
      <c r="BU21" s="179"/>
      <c r="BV21" s="179"/>
      <c r="BW21" s="179"/>
      <c r="BX21" s="180"/>
      <c r="BY21" s="179"/>
      <c r="BZ21" s="179"/>
      <c r="CA21" s="179"/>
      <c r="CB21" s="179"/>
      <c r="CC21" s="170"/>
      <c r="CD21" s="140"/>
      <c r="CE21" s="140"/>
      <c r="CF21" s="140"/>
      <c r="CG21" s="140"/>
      <c r="CH21" s="140"/>
      <c r="CI21" s="140"/>
      <c r="CJ21" s="140"/>
      <c r="CK21" s="142"/>
      <c r="CL21" s="142"/>
      <c r="CM21" s="142"/>
      <c r="CN21" s="142"/>
      <c r="CO21" s="193"/>
      <c r="CP21" s="192"/>
      <c r="CQ21" s="193"/>
      <c r="CR21" s="192"/>
      <c r="CS21" s="193"/>
      <c r="CT21" s="192"/>
      <c r="CU21" s="140"/>
      <c r="CV21" s="202"/>
      <c r="CW21" s="201"/>
      <c r="CX21" s="140"/>
      <c r="CY21" s="201"/>
      <c r="CZ21" s="101"/>
      <c r="DA21" s="201"/>
      <c r="DB21" s="101"/>
      <c r="DC21" s="101"/>
      <c r="DD21" s="201"/>
      <c r="DE21" s="215"/>
      <c r="DF21" s="142"/>
      <c r="DG21" s="142"/>
      <c r="DH21" s="142"/>
      <c r="DI21" s="142"/>
      <c r="DJ21" s="142"/>
      <c r="DK21" s="142"/>
      <c r="DL21" s="142"/>
      <c r="DM21" s="142"/>
      <c r="DN21" s="215"/>
      <c r="DO21" s="215"/>
      <c r="DP21" s="201"/>
      <c r="DQ21" s="101"/>
      <c r="DR21" s="201"/>
      <c r="DS21" s="101"/>
      <c r="DT21" s="201"/>
      <c r="DU21" s="101"/>
      <c r="DV21" s="201"/>
      <c r="DW21" s="101"/>
      <c r="DX21" s="142"/>
      <c r="DY21" s="142"/>
      <c r="DZ21" s="142"/>
      <c r="EA21" s="142"/>
      <c r="EB21" s="142"/>
      <c r="EC21" s="142"/>
      <c r="ED21" s="142"/>
      <c r="EE21" s="142"/>
      <c r="EF21" s="101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252">
        <f t="shared" si="7"/>
        <v>0</v>
      </c>
      <c r="FH21" s="142"/>
      <c r="FI21" s="253"/>
      <c r="FJ21" s="253"/>
      <c r="FK21" s="253"/>
      <c r="FL21" s="253"/>
      <c r="FM21" s="264"/>
      <c r="FN21" s="265"/>
      <c r="FO21" s="262">
        <f t="shared" si="8"/>
        <v>0</v>
      </c>
      <c r="FP21" s="265"/>
      <c r="FQ21" s="265"/>
      <c r="FR21" s="265"/>
      <c r="FS21" s="265"/>
      <c r="FT21" s="265"/>
      <c r="FU21" s="265"/>
      <c r="FV21" s="281"/>
      <c r="FW21" s="279">
        <f t="shared" si="9"/>
        <v>0</v>
      </c>
      <c r="FX21" s="265"/>
      <c r="FY21" s="265"/>
      <c r="FZ21" s="265"/>
      <c r="GA21" s="265"/>
      <c r="GB21" s="265"/>
      <c r="GC21" s="265"/>
      <c r="GD21" s="281"/>
      <c r="GE21" s="290">
        <v>0</v>
      </c>
      <c r="GF21" s="290">
        <v>0</v>
      </c>
      <c r="GG21" s="290"/>
      <c r="GH21" s="290">
        <v>0</v>
      </c>
      <c r="GI21" s="290"/>
      <c r="GJ21" s="290">
        <v>652</v>
      </c>
      <c r="GK21" s="279">
        <v>0</v>
      </c>
      <c r="GL21" s="265"/>
      <c r="GM21" s="290">
        <v>642</v>
      </c>
      <c r="GN21" s="251">
        <v>0</v>
      </c>
      <c r="GO21" s="265"/>
      <c r="GP21" s="265">
        <v>0</v>
      </c>
      <c r="GQ21" s="265"/>
      <c r="GR21" s="265">
        <v>0</v>
      </c>
      <c r="GS21" s="265">
        <v>0</v>
      </c>
    </row>
    <row r="22" ht="45" spans="1:201">
      <c r="A22" s="47"/>
      <c r="B22" s="42" t="s">
        <v>377</v>
      </c>
      <c r="C22" s="51" t="s">
        <v>350</v>
      </c>
      <c r="D22" s="42"/>
      <c r="E22" s="42"/>
      <c r="F22" s="42"/>
      <c r="G22" s="41" t="s">
        <v>349</v>
      </c>
      <c r="H22" s="52"/>
      <c r="I22" s="98"/>
      <c r="J22" s="99"/>
      <c r="K22" s="99"/>
      <c r="L22" s="99"/>
      <c r="M22" s="99"/>
      <c r="N22" s="100"/>
      <c r="O22" s="101"/>
      <c r="P22" s="102"/>
      <c r="Q22" s="101"/>
      <c r="R22" s="102"/>
      <c r="S22" s="101"/>
      <c r="T22" s="126"/>
      <c r="U22" s="127"/>
      <c r="V22" s="102"/>
      <c r="W22" s="101"/>
      <c r="X22" s="102"/>
      <c r="Y22" s="101"/>
      <c r="Z22" s="102"/>
      <c r="AA22" s="101"/>
      <c r="AB22" s="139"/>
      <c r="AC22" s="140"/>
      <c r="AD22" s="141"/>
      <c r="AE22" s="142"/>
      <c r="AF22" s="141"/>
      <c r="AG22" s="142"/>
      <c r="AH22" s="141"/>
      <c r="AI22" s="142"/>
      <c r="AJ22" s="147"/>
      <c r="AK22" s="148"/>
      <c r="AL22" s="141"/>
      <c r="AM22" s="142"/>
      <c r="AN22" s="141"/>
      <c r="AO22" s="142"/>
      <c r="AP22" s="141"/>
      <c r="AQ22" s="142"/>
      <c r="AR22" s="148"/>
      <c r="AS22" s="148"/>
      <c r="AT22" s="156"/>
      <c r="AU22" s="141"/>
      <c r="AV22" s="156"/>
      <c r="AW22" s="141"/>
      <c r="AX22" s="156"/>
      <c r="AY22" s="141"/>
      <c r="AZ22" s="147"/>
      <c r="BA22" s="147"/>
      <c r="BB22" s="142"/>
      <c r="BC22" s="156"/>
      <c r="BD22" s="148"/>
      <c r="BE22" s="156"/>
      <c r="BF22" s="142"/>
      <c r="BG22" s="147"/>
      <c r="BH22" s="148"/>
      <c r="BM22" s="170"/>
      <c r="BN22" s="171"/>
      <c r="BO22" s="170"/>
      <c r="BP22" s="170"/>
      <c r="BQ22" s="170"/>
      <c r="BR22" s="170"/>
      <c r="BS22" s="170"/>
      <c r="BT22" s="170"/>
      <c r="BU22" s="179"/>
      <c r="BV22" s="179"/>
      <c r="BW22" s="179"/>
      <c r="BX22" s="180"/>
      <c r="BY22" s="179"/>
      <c r="BZ22" s="179"/>
      <c r="CA22" s="179"/>
      <c r="CB22" s="179"/>
      <c r="CC22" s="170"/>
      <c r="CD22" s="140"/>
      <c r="CE22" s="140"/>
      <c r="CF22" s="140"/>
      <c r="CG22" s="140"/>
      <c r="CH22" s="140"/>
      <c r="CI22" s="140"/>
      <c r="CJ22" s="140"/>
      <c r="CK22" s="142"/>
      <c r="CL22" s="142"/>
      <c r="CM22" s="142"/>
      <c r="CN22" s="142"/>
      <c r="CO22" s="193"/>
      <c r="CP22" s="192"/>
      <c r="CQ22" s="193"/>
      <c r="CR22" s="192"/>
      <c r="CS22" s="193"/>
      <c r="CT22" s="192"/>
      <c r="CU22" s="140"/>
      <c r="CV22" s="202"/>
      <c r="CW22" s="201"/>
      <c r="CX22" s="140"/>
      <c r="CY22" s="201"/>
      <c r="CZ22" s="101"/>
      <c r="DA22" s="201"/>
      <c r="DB22" s="101"/>
      <c r="DC22" s="101"/>
      <c r="DD22" s="201"/>
      <c r="DE22" s="215"/>
      <c r="DF22" s="142"/>
      <c r="DG22" s="142"/>
      <c r="DH22" s="142"/>
      <c r="DI22" s="142"/>
      <c r="DJ22" s="142"/>
      <c r="DK22" s="142"/>
      <c r="DL22" s="142"/>
      <c r="DM22" s="142"/>
      <c r="DN22" s="215"/>
      <c r="DO22" s="215"/>
      <c r="DP22" s="201"/>
      <c r="DQ22" s="101"/>
      <c r="DR22" s="201"/>
      <c r="DS22" s="101"/>
      <c r="DT22" s="201"/>
      <c r="DU22" s="101"/>
      <c r="DV22" s="201"/>
      <c r="DW22" s="101"/>
      <c r="DX22" s="142"/>
      <c r="DY22" s="142"/>
      <c r="DZ22" s="142"/>
      <c r="EA22" s="142"/>
      <c r="EB22" s="142"/>
      <c r="EC22" s="142"/>
      <c r="ED22" s="142"/>
      <c r="EE22" s="142"/>
      <c r="EF22" s="101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252">
        <f t="shared" si="7"/>
        <v>0</v>
      </c>
      <c r="FH22" s="142"/>
      <c r="FI22" s="253"/>
      <c r="FJ22" s="253"/>
      <c r="FK22" s="253"/>
      <c r="FL22" s="253"/>
      <c r="FM22" s="264"/>
      <c r="FN22" s="265"/>
      <c r="FO22" s="262">
        <f t="shared" si="8"/>
        <v>0</v>
      </c>
      <c r="FP22" s="265"/>
      <c r="FQ22" s="265"/>
      <c r="FR22" s="265"/>
      <c r="FS22" s="265"/>
      <c r="FT22" s="265"/>
      <c r="FU22" s="265"/>
      <c r="FV22" s="281"/>
      <c r="FW22" s="279">
        <f t="shared" si="9"/>
        <v>0</v>
      </c>
      <c r="FX22" s="265"/>
      <c r="FY22" s="265"/>
      <c r="FZ22" s="265"/>
      <c r="GA22" s="265"/>
      <c r="GB22" s="265"/>
      <c r="GC22" s="265"/>
      <c r="GD22" s="281"/>
      <c r="GE22" s="290">
        <v>0</v>
      </c>
      <c r="GF22" s="290">
        <v>0</v>
      </c>
      <c r="GG22" s="290"/>
      <c r="GH22" s="290">
        <v>0</v>
      </c>
      <c r="GI22" s="290"/>
      <c r="GJ22" s="290">
        <v>0</v>
      </c>
      <c r="GK22" s="279">
        <v>0</v>
      </c>
      <c r="GL22" s="265"/>
      <c r="GM22" s="290">
        <v>484</v>
      </c>
      <c r="GN22" s="251">
        <v>0</v>
      </c>
      <c r="GO22" s="265"/>
      <c r="GP22" s="265">
        <v>0</v>
      </c>
      <c r="GQ22" s="265"/>
      <c r="GR22" s="265">
        <v>0</v>
      </c>
      <c r="GS22" s="265">
        <v>0</v>
      </c>
    </row>
    <row r="23" ht="15" spans="1:201">
      <c r="A23" s="47"/>
      <c r="B23" s="42" t="s">
        <v>377</v>
      </c>
      <c r="C23" s="51" t="s">
        <v>352</v>
      </c>
      <c r="D23" s="42"/>
      <c r="E23" s="42"/>
      <c r="F23" s="42"/>
      <c r="G23" s="41" t="s">
        <v>382</v>
      </c>
      <c r="H23" s="52"/>
      <c r="I23" s="98"/>
      <c r="J23" s="99"/>
      <c r="K23" s="99"/>
      <c r="L23" s="99"/>
      <c r="M23" s="99"/>
      <c r="N23" s="100"/>
      <c r="O23" s="101"/>
      <c r="P23" s="102"/>
      <c r="Q23" s="101"/>
      <c r="R23" s="102"/>
      <c r="S23" s="101"/>
      <c r="T23" s="126"/>
      <c r="U23" s="127"/>
      <c r="V23" s="102"/>
      <c r="W23" s="101"/>
      <c r="X23" s="102"/>
      <c r="Y23" s="101"/>
      <c r="Z23" s="102"/>
      <c r="AA23" s="101"/>
      <c r="AB23" s="139"/>
      <c r="AC23" s="140"/>
      <c r="AD23" s="141"/>
      <c r="AE23" s="142"/>
      <c r="AF23" s="141"/>
      <c r="AG23" s="142"/>
      <c r="AH23" s="141"/>
      <c r="AI23" s="142"/>
      <c r="AJ23" s="147"/>
      <c r="AK23" s="148"/>
      <c r="AL23" s="141"/>
      <c r="AM23" s="142"/>
      <c r="AN23" s="141"/>
      <c r="AO23" s="142"/>
      <c r="AP23" s="141"/>
      <c r="AQ23" s="142"/>
      <c r="AR23" s="148"/>
      <c r="AS23" s="148"/>
      <c r="AT23" s="156"/>
      <c r="AU23" s="141"/>
      <c r="AV23" s="156"/>
      <c r="AW23" s="141"/>
      <c r="AX23" s="156"/>
      <c r="AY23" s="141"/>
      <c r="AZ23" s="147"/>
      <c r="BA23" s="147"/>
      <c r="BB23" s="142"/>
      <c r="BC23" s="156"/>
      <c r="BD23" s="148"/>
      <c r="BE23" s="156"/>
      <c r="BF23" s="142"/>
      <c r="BG23" s="147"/>
      <c r="BH23" s="148"/>
      <c r="BM23" s="170"/>
      <c r="BN23" s="171"/>
      <c r="BO23" s="170"/>
      <c r="BP23" s="170"/>
      <c r="BQ23" s="170"/>
      <c r="BR23" s="170"/>
      <c r="BS23" s="170"/>
      <c r="BT23" s="170"/>
      <c r="BU23" s="179"/>
      <c r="BV23" s="179"/>
      <c r="BW23" s="179"/>
      <c r="BX23" s="180"/>
      <c r="BY23" s="179"/>
      <c r="BZ23" s="179"/>
      <c r="CA23" s="179"/>
      <c r="CB23" s="179"/>
      <c r="CC23" s="170"/>
      <c r="CD23" s="140"/>
      <c r="CE23" s="140"/>
      <c r="CF23" s="140"/>
      <c r="CG23" s="140"/>
      <c r="CH23" s="140"/>
      <c r="CI23" s="140"/>
      <c r="CJ23" s="140"/>
      <c r="CK23" s="142"/>
      <c r="CL23" s="142"/>
      <c r="CM23" s="142"/>
      <c r="CN23" s="142"/>
      <c r="CO23" s="193"/>
      <c r="CP23" s="192"/>
      <c r="CQ23" s="193"/>
      <c r="CR23" s="192"/>
      <c r="CS23" s="193"/>
      <c r="CT23" s="192"/>
      <c r="CU23" s="140"/>
      <c r="CV23" s="202"/>
      <c r="CW23" s="201"/>
      <c r="CX23" s="140"/>
      <c r="CY23" s="201"/>
      <c r="CZ23" s="101"/>
      <c r="DA23" s="201"/>
      <c r="DB23" s="101"/>
      <c r="DC23" s="101"/>
      <c r="DD23" s="201"/>
      <c r="DE23" s="215"/>
      <c r="DF23" s="142"/>
      <c r="DG23" s="142"/>
      <c r="DH23" s="142"/>
      <c r="DI23" s="142"/>
      <c r="DJ23" s="142"/>
      <c r="DK23" s="142"/>
      <c r="DL23" s="142"/>
      <c r="DM23" s="142"/>
      <c r="DN23" s="215"/>
      <c r="DO23" s="215"/>
      <c r="DP23" s="201"/>
      <c r="DQ23" s="101"/>
      <c r="DR23" s="201"/>
      <c r="DS23" s="101"/>
      <c r="DT23" s="201"/>
      <c r="DU23" s="101"/>
      <c r="DV23" s="201"/>
      <c r="DW23" s="101"/>
      <c r="DX23" s="142"/>
      <c r="DY23" s="142"/>
      <c r="DZ23" s="142"/>
      <c r="EA23" s="142"/>
      <c r="EB23" s="142"/>
      <c r="EC23" s="142"/>
      <c r="ED23" s="142"/>
      <c r="EE23" s="142"/>
      <c r="EF23" s="101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252">
        <f t="shared" si="7"/>
        <v>0</v>
      </c>
      <c r="FH23" s="142"/>
      <c r="FI23" s="253"/>
      <c r="FJ23" s="253"/>
      <c r="FK23" s="253"/>
      <c r="FL23" s="253"/>
      <c r="FM23" s="264"/>
      <c r="FN23" s="265"/>
      <c r="FO23" s="262">
        <f t="shared" si="8"/>
        <v>0</v>
      </c>
      <c r="FP23" s="265"/>
      <c r="FQ23" s="265"/>
      <c r="FR23" s="265"/>
      <c r="FS23" s="265"/>
      <c r="FT23" s="265"/>
      <c r="FU23" s="265"/>
      <c r="FV23" s="281"/>
      <c r="FW23" s="279">
        <f t="shared" si="9"/>
        <v>0</v>
      </c>
      <c r="FX23" s="265"/>
      <c r="FY23" s="265"/>
      <c r="FZ23" s="265"/>
      <c r="GA23" s="265"/>
      <c r="GB23" s="265"/>
      <c r="GC23" s="265"/>
      <c r="GD23" s="281"/>
      <c r="GE23" s="290">
        <v>850</v>
      </c>
      <c r="GF23" s="290">
        <v>850</v>
      </c>
      <c r="GG23" s="290"/>
      <c r="GH23" s="290">
        <v>850</v>
      </c>
      <c r="GI23" s="290"/>
      <c r="GJ23" s="290">
        <v>850</v>
      </c>
      <c r="GK23" s="265">
        <v>850</v>
      </c>
      <c r="GL23" s="265"/>
      <c r="GM23" s="290">
        <v>740</v>
      </c>
      <c r="GN23" s="290">
        <v>837</v>
      </c>
      <c r="GO23" s="265"/>
      <c r="GP23" s="290">
        <v>837</v>
      </c>
      <c r="GQ23" s="265"/>
      <c r="GR23" s="290">
        <v>837</v>
      </c>
      <c r="GS23" s="290">
        <v>837</v>
      </c>
    </row>
    <row r="24" ht="30" spans="1:201">
      <c r="A24" s="47"/>
      <c r="B24" s="42" t="s">
        <v>377</v>
      </c>
      <c r="C24" s="51" t="s">
        <v>354</v>
      </c>
      <c r="D24" s="53"/>
      <c r="E24" s="42"/>
      <c r="F24" s="42"/>
      <c r="G24" s="41" t="s">
        <v>383</v>
      </c>
      <c r="H24" s="52"/>
      <c r="I24" s="98"/>
      <c r="J24" s="99"/>
      <c r="K24" s="99"/>
      <c r="L24" s="99"/>
      <c r="M24" s="99"/>
      <c r="N24" s="100"/>
      <c r="O24" s="101"/>
      <c r="P24" s="102"/>
      <c r="Q24" s="101"/>
      <c r="R24" s="102"/>
      <c r="S24" s="101"/>
      <c r="T24" s="126"/>
      <c r="U24" s="127"/>
      <c r="V24" s="102"/>
      <c r="W24" s="101"/>
      <c r="X24" s="102"/>
      <c r="Y24" s="101"/>
      <c r="Z24" s="102"/>
      <c r="AA24" s="101"/>
      <c r="AB24" s="139"/>
      <c r="AC24" s="140"/>
      <c r="AD24" s="141"/>
      <c r="AE24" s="142"/>
      <c r="AF24" s="141"/>
      <c r="AG24" s="142"/>
      <c r="AH24" s="141"/>
      <c r="AI24" s="142"/>
      <c r="AJ24" s="147"/>
      <c r="AK24" s="148"/>
      <c r="AL24" s="141"/>
      <c r="AM24" s="142"/>
      <c r="AN24" s="141"/>
      <c r="AO24" s="142"/>
      <c r="AP24" s="141"/>
      <c r="AQ24" s="142"/>
      <c r="AR24" s="148"/>
      <c r="AS24" s="148"/>
      <c r="AT24" s="156"/>
      <c r="AU24" s="141"/>
      <c r="AV24" s="156"/>
      <c r="AW24" s="141"/>
      <c r="AX24" s="156"/>
      <c r="AY24" s="141"/>
      <c r="AZ24" s="147"/>
      <c r="BA24" s="147"/>
      <c r="BB24" s="142"/>
      <c r="BC24" s="156"/>
      <c r="BD24" s="148"/>
      <c r="BE24" s="156"/>
      <c r="BF24" s="142"/>
      <c r="BG24" s="147"/>
      <c r="BH24" s="148"/>
      <c r="BM24" s="170"/>
      <c r="BN24" s="171"/>
      <c r="BO24" s="170"/>
      <c r="BP24" s="170"/>
      <c r="BQ24" s="170"/>
      <c r="BR24" s="170"/>
      <c r="BS24" s="170"/>
      <c r="BT24" s="170"/>
      <c r="BU24" s="179"/>
      <c r="BV24" s="179"/>
      <c r="BW24" s="179"/>
      <c r="BX24" s="180"/>
      <c r="BY24" s="179"/>
      <c r="BZ24" s="179"/>
      <c r="CA24" s="179"/>
      <c r="CB24" s="179"/>
      <c r="CC24" s="170"/>
      <c r="CD24" s="140"/>
      <c r="CE24" s="140"/>
      <c r="CF24" s="140"/>
      <c r="CG24" s="140"/>
      <c r="CH24" s="140"/>
      <c r="CI24" s="140"/>
      <c r="CJ24" s="140"/>
      <c r="CK24" s="142"/>
      <c r="CL24" s="142"/>
      <c r="CM24" s="142"/>
      <c r="CN24" s="142"/>
      <c r="CO24" s="193"/>
      <c r="CP24" s="192"/>
      <c r="CQ24" s="193"/>
      <c r="CR24" s="192"/>
      <c r="CS24" s="193"/>
      <c r="CT24" s="192"/>
      <c r="CU24" s="140"/>
      <c r="CV24" s="202"/>
      <c r="CW24" s="201"/>
      <c r="CX24" s="140"/>
      <c r="CY24" s="201"/>
      <c r="CZ24" s="101"/>
      <c r="DA24" s="201"/>
      <c r="DB24" s="101"/>
      <c r="DC24" s="101"/>
      <c r="DD24" s="201"/>
      <c r="DE24" s="215"/>
      <c r="DF24" s="142"/>
      <c r="DG24" s="142"/>
      <c r="DH24" s="142"/>
      <c r="DI24" s="142"/>
      <c r="DJ24" s="142"/>
      <c r="DK24" s="142"/>
      <c r="DL24" s="142"/>
      <c r="DM24" s="142"/>
      <c r="DN24" s="215"/>
      <c r="DO24" s="215"/>
      <c r="DP24" s="201"/>
      <c r="DQ24" s="101"/>
      <c r="DR24" s="201"/>
      <c r="DS24" s="101"/>
      <c r="DT24" s="201"/>
      <c r="DU24" s="101"/>
      <c r="DV24" s="201"/>
      <c r="DW24" s="101"/>
      <c r="DX24" s="142"/>
      <c r="DY24" s="142"/>
      <c r="DZ24" s="142"/>
      <c r="EA24" s="142"/>
      <c r="EB24" s="142"/>
      <c r="EC24" s="142"/>
      <c r="ED24" s="142"/>
      <c r="EE24" s="142"/>
      <c r="EF24" s="101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252">
        <f t="shared" si="7"/>
        <v>0</v>
      </c>
      <c r="FH24" s="142"/>
      <c r="FI24" s="253"/>
      <c r="FJ24" s="253"/>
      <c r="FK24" s="253"/>
      <c r="FL24" s="253"/>
      <c r="FM24" s="264"/>
      <c r="FN24" s="265"/>
      <c r="FO24" s="262">
        <f t="shared" si="8"/>
        <v>0</v>
      </c>
      <c r="FP24" s="265"/>
      <c r="FQ24" s="265"/>
      <c r="FR24" s="265"/>
      <c r="FS24" s="265"/>
      <c r="FT24" s="265"/>
      <c r="FU24" s="265"/>
      <c r="FV24" s="281"/>
      <c r="FW24" s="279">
        <f t="shared" si="9"/>
        <v>0</v>
      </c>
      <c r="FX24" s="265"/>
      <c r="FY24" s="265"/>
      <c r="FZ24" s="265"/>
      <c r="GA24" s="265"/>
      <c r="GB24" s="265"/>
      <c r="GC24" s="265"/>
      <c r="GD24" s="281"/>
      <c r="GE24" s="290">
        <v>425</v>
      </c>
      <c r="GF24" s="290">
        <v>425</v>
      </c>
      <c r="GG24" s="290"/>
      <c r="GH24" s="290">
        <v>425</v>
      </c>
      <c r="GI24" s="290"/>
      <c r="GJ24" s="290">
        <v>425</v>
      </c>
      <c r="GK24" s="290">
        <v>425</v>
      </c>
      <c r="GL24" s="265"/>
      <c r="GM24" s="290">
        <v>419</v>
      </c>
      <c r="GN24" s="290">
        <v>419</v>
      </c>
      <c r="GO24" s="265"/>
      <c r="GP24" s="290">
        <v>419</v>
      </c>
      <c r="GQ24" s="265"/>
      <c r="GR24" s="290">
        <v>419</v>
      </c>
      <c r="GS24" s="290">
        <v>419</v>
      </c>
    </row>
    <row r="25" ht="38.25" spans="1:201">
      <c r="A25" s="43"/>
      <c r="B25" s="42" t="s">
        <v>377</v>
      </c>
      <c r="C25" s="54" t="s">
        <v>384</v>
      </c>
      <c r="D25" s="55"/>
      <c r="E25" s="56" t="s">
        <v>359</v>
      </c>
      <c r="F25" s="57" t="s">
        <v>384</v>
      </c>
      <c r="G25" s="54" t="s">
        <v>385</v>
      </c>
      <c r="H25" s="56"/>
      <c r="I25" s="56"/>
      <c r="J25" s="103"/>
      <c r="K25" s="103"/>
      <c r="L25" s="103"/>
      <c r="M25" s="103"/>
      <c r="N25" s="92">
        <f>O25*0.9</f>
        <v>0</v>
      </c>
      <c r="O25" s="104"/>
      <c r="P25" s="92">
        <f>Q25*0.9</f>
        <v>0</v>
      </c>
      <c r="Q25" s="104"/>
      <c r="R25" s="92">
        <f>S25*0.9</f>
        <v>0</v>
      </c>
      <c r="S25" s="104"/>
      <c r="T25" s="92">
        <f>U25*0.9</f>
        <v>0</v>
      </c>
      <c r="U25" s="93"/>
      <c r="V25" s="92">
        <f>W25*0.9</f>
        <v>0</v>
      </c>
      <c r="W25" s="93"/>
      <c r="X25" s="92">
        <f>Y25*0.9</f>
        <v>0</v>
      </c>
      <c r="Y25" s="93"/>
      <c r="Z25" s="92">
        <f>AA25*0.9</f>
        <v>0</v>
      </c>
      <c r="AA25" s="93"/>
      <c r="AB25" s="92">
        <f>AC25*0.9</f>
        <v>0</v>
      </c>
      <c r="AC25" s="93"/>
      <c r="AD25" s="92">
        <f>AE25*0.9</f>
        <v>0</v>
      </c>
      <c r="AE25" s="135"/>
      <c r="AF25" s="92">
        <v>0</v>
      </c>
      <c r="AG25" s="135"/>
      <c r="AH25" s="92">
        <v>0</v>
      </c>
      <c r="AI25" s="135"/>
      <c r="AJ25" s="92">
        <v>0</v>
      </c>
      <c r="AK25" s="135"/>
      <c r="AL25" s="143">
        <v>175.77</v>
      </c>
      <c r="AM25" s="4">
        <v>217</v>
      </c>
      <c r="AN25" s="143"/>
      <c r="AO25" s="4">
        <v>0</v>
      </c>
      <c r="AP25" s="143"/>
      <c r="AQ25" s="4">
        <v>0</v>
      </c>
      <c r="AR25" s="135"/>
      <c r="AS25" s="4"/>
      <c r="AT25" s="4"/>
      <c r="AU25" s="143">
        <v>62.74989</v>
      </c>
      <c r="AV25" s="4"/>
      <c r="AW25" s="135"/>
      <c r="AX25" s="4"/>
      <c r="AY25" s="135"/>
      <c r="AZ25" s="4"/>
      <c r="BA25" s="135"/>
      <c r="BB25" s="135">
        <v>69.72</v>
      </c>
      <c r="BC25" s="4"/>
      <c r="BD25" s="135"/>
      <c r="BE25" s="4"/>
      <c r="BF25" s="135"/>
      <c r="BG25" s="4"/>
      <c r="BH25" s="135"/>
      <c r="BM25" s="172">
        <f>AE25*0.9</f>
        <v>0</v>
      </c>
      <c r="BN25" s="173">
        <f>BM25*0.9</f>
        <v>0</v>
      </c>
      <c r="BO25" s="174">
        <f>AG25*0.9</f>
        <v>0</v>
      </c>
      <c r="BP25" s="174">
        <f>BO25*0.9</f>
        <v>0</v>
      </c>
      <c r="BQ25" s="174">
        <f>AI25*0.9</f>
        <v>0</v>
      </c>
      <c r="BR25" s="174">
        <f>BQ25*0.9</f>
        <v>0</v>
      </c>
      <c r="BS25" s="174">
        <f>BT25*0.9</f>
        <v>0</v>
      </c>
      <c r="BT25" s="172">
        <f>AK25*0.9</f>
        <v>0</v>
      </c>
      <c r="BU25" s="9">
        <f>AL25*0.9</f>
        <v>158.193</v>
      </c>
      <c r="BV25" s="9">
        <f>BU25*0.9</f>
        <v>142.3737</v>
      </c>
      <c r="BW25" s="9">
        <f>AN25*0.9</f>
        <v>0</v>
      </c>
      <c r="BX25" s="181">
        <f>BW25*0.9</f>
        <v>0</v>
      </c>
      <c r="BY25" s="9">
        <f>AP25*0.9</f>
        <v>0</v>
      </c>
      <c r="BZ25" s="9">
        <f>BY25*0.9</f>
        <v>0</v>
      </c>
      <c r="CA25" s="9">
        <f>CB25*0.9</f>
        <v>0</v>
      </c>
      <c r="CB25" s="9">
        <f>AR25*0.9</f>
        <v>0</v>
      </c>
      <c r="CC25" s="172">
        <f>AU25*0.9</f>
        <v>56.474901</v>
      </c>
      <c r="CD25" s="186">
        <f>CC25*0.9*0.9</f>
        <v>45.74466981</v>
      </c>
      <c r="CE25" s="186">
        <f>AW25*0.9</f>
        <v>0</v>
      </c>
      <c r="CF25" s="186">
        <f>CE25*0.9*0.9</f>
        <v>0</v>
      </c>
      <c r="CG25" s="186">
        <f>AY25*0.9</f>
        <v>0</v>
      </c>
      <c r="CH25" s="186">
        <f>CG25*0.9*0.9</f>
        <v>0</v>
      </c>
      <c r="CI25" s="186">
        <f>CJ25*0.9*0.9</f>
        <v>0</v>
      </c>
      <c r="CJ25" s="187">
        <f>BA25*0.9</f>
        <v>0</v>
      </c>
      <c r="CK25" s="194">
        <f>CD25-CD25*10/100</f>
        <v>41.170202829</v>
      </c>
      <c r="CL25" s="194">
        <f>CF25-CF25*10/100</f>
        <v>0</v>
      </c>
      <c r="CM25" s="194">
        <f>CH25-CH25*10/100</f>
        <v>0</v>
      </c>
      <c r="CN25" s="194">
        <f>CI25-CI25*10/100</f>
        <v>0</v>
      </c>
      <c r="CO25" s="195">
        <f>BB25*0.9</f>
        <v>62.748</v>
      </c>
      <c r="CP25" s="196">
        <f>CO25*0.9*0.9</f>
        <v>50.82588</v>
      </c>
      <c r="CQ25" s="195">
        <f>BD25*0.9</f>
        <v>0</v>
      </c>
      <c r="CR25" s="196">
        <f>CQ25*0.9*0.9</f>
        <v>0</v>
      </c>
      <c r="CS25" s="195">
        <f>BF25*0.9</f>
        <v>0</v>
      </c>
      <c r="CT25" s="196">
        <f>CS25*0.9*0.9</f>
        <v>0</v>
      </c>
      <c r="CU25" s="203">
        <f>CV25*0.9*0.9</f>
        <v>0</v>
      </c>
      <c r="CV25" s="204">
        <f>BH25*0.9</f>
        <v>0</v>
      </c>
      <c r="CW25" s="187">
        <v>62.748</v>
      </c>
      <c r="CX25" s="186">
        <f>CW25*0.9*0.9</f>
        <v>50.82588</v>
      </c>
      <c r="CY25" s="168">
        <v>0</v>
      </c>
      <c r="CZ25" s="168">
        <f>CY25*0.9*0.9</f>
        <v>0</v>
      </c>
      <c r="DA25" s="168">
        <v>0</v>
      </c>
      <c r="DB25" s="168">
        <f>DA25*0.9*0.9</f>
        <v>0</v>
      </c>
      <c r="DC25" s="168">
        <f>DD25*0.9*0.9</f>
        <v>0</v>
      </c>
      <c r="DD25" s="205">
        <v>0</v>
      </c>
      <c r="DF25" s="194">
        <f>CX25-CX25*10/100</f>
        <v>45.743292</v>
      </c>
      <c r="DG25" s="194">
        <f>DF25*0.9</f>
        <v>41.1689628</v>
      </c>
      <c r="DH25" s="194">
        <f>CZ25-CZ25*10/100</f>
        <v>0</v>
      </c>
      <c r="DI25" s="194">
        <f>DH25*0.9</f>
        <v>0</v>
      </c>
      <c r="DJ25" s="194">
        <f>DB25-DB25*10/100</f>
        <v>0</v>
      </c>
      <c r="DK25" s="194">
        <f>DJ25*0.9</f>
        <v>0</v>
      </c>
      <c r="DL25" s="194">
        <f>DM25*0.9</f>
        <v>0</v>
      </c>
      <c r="DM25" s="194">
        <f>DC25-DC25*10/100</f>
        <v>0</v>
      </c>
      <c r="DP25" s="187"/>
      <c r="DQ25" s="178">
        <f>56.48*0.9</f>
        <v>50.832</v>
      </c>
      <c r="DR25" s="178"/>
      <c r="DS25" s="178">
        <f>DR25*0.7*1.05</f>
        <v>0</v>
      </c>
      <c r="DT25" s="178"/>
      <c r="DU25" s="178">
        <f>DT25*0.7*1.05</f>
        <v>0</v>
      </c>
      <c r="DV25" s="229"/>
      <c r="DW25" s="178">
        <f>DV25*0.7*1.05</f>
        <v>0</v>
      </c>
      <c r="DX25" s="194">
        <f>DQ25-DQ25*10/100</f>
        <v>45.7488</v>
      </c>
      <c r="DY25" s="194">
        <f>DX25*0.9</f>
        <v>41.17392</v>
      </c>
      <c r="DZ25" s="194">
        <f>DS25-DS25*10/100</f>
        <v>0</v>
      </c>
      <c r="EA25" s="194">
        <f>DZ25*0.9</f>
        <v>0</v>
      </c>
      <c r="EB25" s="194">
        <f>DU25-DU25*10/100</f>
        <v>0</v>
      </c>
      <c r="EC25" s="194">
        <f>EB25*0.9</f>
        <v>0</v>
      </c>
      <c r="ED25" s="194">
        <f>EE25*0.9</f>
        <v>0</v>
      </c>
      <c r="EE25" s="194">
        <f>DW25-DW25*10/100</f>
        <v>0</v>
      </c>
      <c r="EF25" s="178"/>
      <c r="EG25" s="238">
        <f>DQ25+EF25</f>
        <v>50.832</v>
      </c>
      <c r="EH25" s="238">
        <f>DS25+EF25</f>
        <v>0</v>
      </c>
      <c r="EI25" s="238">
        <f>DU25+EF25</f>
        <v>0</v>
      </c>
      <c r="EJ25" s="238">
        <f>DW25+EF25</f>
        <v>0</v>
      </c>
      <c r="EK25" s="194">
        <f>EG25-EG25*10/100</f>
        <v>45.7488</v>
      </c>
      <c r="EL25" s="194">
        <f>EK25*0.9</f>
        <v>41.17392</v>
      </c>
      <c r="EM25" s="194">
        <f>EH25-EH25*10/100</f>
        <v>0</v>
      </c>
      <c r="EN25" s="194">
        <f>EM25*0.9</f>
        <v>0</v>
      </c>
      <c r="EO25" s="194">
        <f>EI25-EI25*10/100</f>
        <v>0</v>
      </c>
      <c r="EP25" s="194">
        <f>EO25*0.9</f>
        <v>0</v>
      </c>
      <c r="EQ25" s="194">
        <f>ER25*0.9</f>
        <v>0</v>
      </c>
      <c r="ER25" s="194">
        <f>EJ25-EJ25*10/100</f>
        <v>0</v>
      </c>
      <c r="ET25" s="238">
        <v>0</v>
      </c>
      <c r="EU25" s="238">
        <v>0</v>
      </c>
      <c r="EV25" s="238">
        <v>0</v>
      </c>
      <c r="EW25" s="238">
        <v>0</v>
      </c>
      <c r="EX25" s="248">
        <v>436.8</v>
      </c>
      <c r="EY25" s="248">
        <f>EU25+(EU25*5/100)</f>
        <v>0</v>
      </c>
      <c r="EZ25" s="248">
        <f>EV25+(EV25*5/100)</f>
        <v>0</v>
      </c>
      <c r="FA25" s="248">
        <f>EW25+(EW25*5/100)</f>
        <v>0</v>
      </c>
      <c r="FB25" s="249">
        <f>EX25-(EX25*30/100)</f>
        <v>305.76</v>
      </c>
      <c r="FC25" s="249">
        <f>EY25-(EY25*30/100)</f>
        <v>0</v>
      </c>
      <c r="FD25" s="249">
        <f>EZ25-(EZ25*30/100)</f>
        <v>0</v>
      </c>
      <c r="FE25" s="249">
        <f>FA25-(FA25*30/100)</f>
        <v>0</v>
      </c>
      <c r="FF25" s="252">
        <v>305.76</v>
      </c>
      <c r="FG25" s="252">
        <f t="shared" si="7"/>
        <v>200.609136</v>
      </c>
      <c r="FH25" s="252">
        <v>0</v>
      </c>
      <c r="FI25" s="252">
        <f>FH25*0.9</f>
        <v>0</v>
      </c>
      <c r="FJ25" s="252">
        <v>0</v>
      </c>
      <c r="FK25" s="252">
        <f>FJ25*0.9</f>
        <v>0</v>
      </c>
      <c r="FL25" s="252">
        <f>FM25*0.9</f>
        <v>0</v>
      </c>
      <c r="FM25" s="260">
        <v>0</v>
      </c>
      <c r="FN25" s="261">
        <v>416</v>
      </c>
      <c r="FO25" s="262">
        <f t="shared" si="8"/>
        <v>247.6656</v>
      </c>
      <c r="FP25" s="262"/>
      <c r="FQ25" s="262">
        <f>FP25*0.7*1.05</f>
        <v>0</v>
      </c>
      <c r="FR25" s="262"/>
      <c r="FS25" s="262">
        <f>FR25*0.7*1.05</f>
        <v>0</v>
      </c>
      <c r="FT25" s="262"/>
      <c r="FU25" s="262">
        <f>FT25*0.7*1.05</f>
        <v>0</v>
      </c>
      <c r="FV25" s="278">
        <v>305.76</v>
      </c>
      <c r="FW25" s="279">
        <f t="shared" si="9"/>
        <v>247.6656</v>
      </c>
      <c r="FX25" s="279">
        <f>FY25*0.9</f>
        <v>0</v>
      </c>
      <c r="FY25" s="279">
        <v>0</v>
      </c>
      <c r="FZ25" s="279">
        <f>GA25*0.9</f>
        <v>0</v>
      </c>
      <c r="GA25" s="279">
        <v>0</v>
      </c>
      <c r="GB25" s="279">
        <f>GC25*0.9</f>
        <v>0</v>
      </c>
      <c r="GC25" s="279">
        <v>0</v>
      </c>
      <c r="GD25" s="278">
        <v>275.18</v>
      </c>
      <c r="GE25" s="284">
        <f>GD25*0.9</f>
        <v>247.662</v>
      </c>
      <c r="GF25" s="284">
        <f>GG25*0.9</f>
        <v>0</v>
      </c>
      <c r="GG25" s="284">
        <v>0</v>
      </c>
      <c r="GH25" s="284">
        <f>GI25*0.9</f>
        <v>0</v>
      </c>
      <c r="GI25" s="284">
        <v>0</v>
      </c>
      <c r="GJ25" s="284">
        <f>GL25*0.9</f>
        <v>0</v>
      </c>
      <c r="GK25" s="279">
        <v>0</v>
      </c>
      <c r="GL25" s="279">
        <v>0</v>
      </c>
      <c r="GM25" s="284">
        <v>287</v>
      </c>
      <c r="GN25" s="279">
        <f t="shared" ref="GN25:GS25" si="11">GO25*0.9</f>
        <v>0</v>
      </c>
      <c r="GO25" s="279">
        <v>0</v>
      </c>
      <c r="GP25" s="279">
        <f t="shared" si="11"/>
        <v>0</v>
      </c>
      <c r="GQ25" s="279">
        <v>0</v>
      </c>
      <c r="GR25" s="279">
        <f t="shared" si="11"/>
        <v>0</v>
      </c>
      <c r="GS25" s="279">
        <f t="shared" si="11"/>
        <v>0</v>
      </c>
    </row>
    <row r="26" ht="25.5" spans="1:201">
      <c r="A26" s="43"/>
      <c r="B26" s="42" t="s">
        <v>377</v>
      </c>
      <c r="C26" s="44" t="s">
        <v>369</v>
      </c>
      <c r="D26" s="45"/>
      <c r="E26" s="45" t="s">
        <v>359</v>
      </c>
      <c r="F26" s="45" t="s">
        <v>370</v>
      </c>
      <c r="G26" s="46" t="s">
        <v>371</v>
      </c>
      <c r="H26" s="56"/>
      <c r="I26" s="56"/>
      <c r="J26" s="103"/>
      <c r="K26" s="103"/>
      <c r="L26" s="103"/>
      <c r="M26" s="103"/>
      <c r="N26" s="92"/>
      <c r="O26" s="104"/>
      <c r="P26" s="92"/>
      <c r="Q26" s="104"/>
      <c r="R26" s="92"/>
      <c r="S26" s="104"/>
      <c r="T26" s="92"/>
      <c r="U26" s="93"/>
      <c r="V26" s="92"/>
      <c r="W26" s="93"/>
      <c r="X26" s="92"/>
      <c r="Y26" s="93"/>
      <c r="Z26" s="92"/>
      <c r="AA26" s="93"/>
      <c r="AB26" s="92"/>
      <c r="AC26" s="93"/>
      <c r="AD26" s="92"/>
      <c r="AE26" s="135"/>
      <c r="AF26" s="92"/>
      <c r="AG26" s="135"/>
      <c r="AH26" s="92"/>
      <c r="AI26" s="135"/>
      <c r="AJ26" s="92"/>
      <c r="AK26" s="135"/>
      <c r="AL26" s="143"/>
      <c r="AM26" s="4"/>
      <c r="AN26" s="143"/>
      <c r="AO26" s="4"/>
      <c r="AP26" s="143"/>
      <c r="AQ26" s="4"/>
      <c r="AR26" s="143"/>
      <c r="AS26" s="4"/>
      <c r="AT26" s="4"/>
      <c r="AU26" s="143"/>
      <c r="AV26" s="4"/>
      <c r="AW26" s="135"/>
      <c r="AX26" s="4"/>
      <c r="AY26" s="135"/>
      <c r="AZ26" s="4"/>
      <c r="BA26" s="143"/>
      <c r="BB26" s="135"/>
      <c r="BC26" s="4"/>
      <c r="BD26" s="135"/>
      <c r="BE26" s="4"/>
      <c r="BF26" s="135"/>
      <c r="BG26" s="4"/>
      <c r="BH26" s="135"/>
      <c r="BM26" s="172"/>
      <c r="BN26" s="173"/>
      <c r="BO26" s="174"/>
      <c r="BP26" s="174"/>
      <c r="BQ26" s="174"/>
      <c r="BR26" s="174"/>
      <c r="BS26" s="174"/>
      <c r="BT26" s="172"/>
      <c r="BU26" s="9"/>
      <c r="BV26" s="9"/>
      <c r="BW26" s="9"/>
      <c r="BX26" s="181"/>
      <c r="BY26" s="9"/>
      <c r="BZ26" s="9"/>
      <c r="CA26" s="9"/>
      <c r="CB26" s="9"/>
      <c r="CC26" s="172"/>
      <c r="CD26" s="186"/>
      <c r="CE26" s="186"/>
      <c r="CF26" s="186"/>
      <c r="CG26" s="186"/>
      <c r="CH26" s="186"/>
      <c r="CI26" s="186"/>
      <c r="CJ26" s="187"/>
      <c r="CK26" s="194"/>
      <c r="CL26" s="194"/>
      <c r="CM26" s="194"/>
      <c r="CN26" s="194"/>
      <c r="CO26" s="195"/>
      <c r="CP26" s="196"/>
      <c r="CQ26" s="195"/>
      <c r="CR26" s="196"/>
      <c r="CS26" s="195"/>
      <c r="CT26" s="196"/>
      <c r="CU26" s="203"/>
      <c r="CV26" s="204"/>
      <c r="CW26" s="187"/>
      <c r="CX26" s="186"/>
      <c r="CY26" s="168"/>
      <c r="CZ26" s="168"/>
      <c r="DA26" s="168"/>
      <c r="DB26" s="168"/>
      <c r="DC26" s="168"/>
      <c r="DD26" s="205"/>
      <c r="DF26" s="194"/>
      <c r="DG26" s="194"/>
      <c r="DH26" s="194"/>
      <c r="DI26" s="194"/>
      <c r="DJ26" s="194"/>
      <c r="DK26" s="194"/>
      <c r="DL26" s="194"/>
      <c r="DM26" s="194"/>
      <c r="DP26" s="187"/>
      <c r="DQ26" s="178"/>
      <c r="DR26" s="178"/>
      <c r="DS26" s="178"/>
      <c r="DT26" s="178"/>
      <c r="DU26" s="178"/>
      <c r="DV26" s="229"/>
      <c r="DW26" s="178"/>
      <c r="DX26" s="194"/>
      <c r="DY26" s="194"/>
      <c r="DZ26" s="194"/>
      <c r="EA26" s="194"/>
      <c r="EB26" s="194"/>
      <c r="EC26" s="194"/>
      <c r="ED26" s="194"/>
      <c r="EE26" s="194"/>
      <c r="EF26" s="178"/>
      <c r="EG26" s="238"/>
      <c r="EH26" s="238"/>
      <c r="EI26" s="238"/>
      <c r="EJ26" s="238"/>
      <c r="EK26" s="194"/>
      <c r="EL26" s="194"/>
      <c r="EM26" s="194"/>
      <c r="EN26" s="194"/>
      <c r="EO26" s="194"/>
      <c r="EP26" s="194"/>
      <c r="EQ26" s="194"/>
      <c r="ER26" s="194"/>
      <c r="ET26" s="238"/>
      <c r="EU26" s="238"/>
      <c r="EV26" s="238"/>
      <c r="EW26" s="238"/>
      <c r="EX26" s="248"/>
      <c r="EY26" s="248"/>
      <c r="EZ26" s="248"/>
      <c r="FA26" s="248"/>
      <c r="FB26" s="249"/>
      <c r="FC26" s="249"/>
      <c r="FD26" s="249"/>
      <c r="FE26" s="249"/>
      <c r="FF26" s="252"/>
      <c r="FG26" s="252">
        <f t="shared" si="7"/>
        <v>0</v>
      </c>
      <c r="FH26" s="252"/>
      <c r="FI26" s="252"/>
      <c r="FJ26" s="252"/>
      <c r="FK26" s="252"/>
      <c r="FL26" s="252"/>
      <c r="FM26" s="260"/>
      <c r="FN26" s="261">
        <v>536.64</v>
      </c>
      <c r="FO26" s="262">
        <f t="shared" si="8"/>
        <v>319.488624</v>
      </c>
      <c r="FP26" s="262"/>
      <c r="FQ26" s="262">
        <f>FP26*0.7*1.05</f>
        <v>0</v>
      </c>
      <c r="FR26" s="262"/>
      <c r="FS26" s="262">
        <f>FR26*0.7*1.05</f>
        <v>0</v>
      </c>
      <c r="FT26" s="262"/>
      <c r="FU26" s="262">
        <f>FT26*0.7*1.05</f>
        <v>0</v>
      </c>
      <c r="FV26" s="278">
        <v>394.4304</v>
      </c>
      <c r="FW26" s="279">
        <f t="shared" si="9"/>
        <v>319.488624</v>
      </c>
      <c r="FX26" s="279">
        <f>FY26*0.9</f>
        <v>0</v>
      </c>
      <c r="FY26" s="279">
        <v>0</v>
      </c>
      <c r="FZ26" s="279">
        <f>GA26*0.9</f>
        <v>0</v>
      </c>
      <c r="GA26" s="279">
        <v>0</v>
      </c>
      <c r="GB26" s="279">
        <f>GC26*0.9</f>
        <v>0</v>
      </c>
      <c r="GC26" s="279">
        <v>0</v>
      </c>
      <c r="GD26" s="278">
        <v>354.99</v>
      </c>
      <c r="GE26" s="284">
        <f>GD26*0.9</f>
        <v>319.491</v>
      </c>
      <c r="GF26" s="284">
        <f>GG26*0.9</f>
        <v>0</v>
      </c>
      <c r="GG26" s="284">
        <v>0</v>
      </c>
      <c r="GH26" s="284">
        <f>GI26*0.9</f>
        <v>0</v>
      </c>
      <c r="GI26" s="284">
        <v>0</v>
      </c>
      <c r="GJ26" s="284">
        <f>GL26*0.9</f>
        <v>0</v>
      </c>
      <c r="GK26" s="279">
        <v>0</v>
      </c>
      <c r="GL26" s="279">
        <v>0</v>
      </c>
      <c r="GM26" s="284">
        <v>370</v>
      </c>
      <c r="GN26" s="279">
        <f t="shared" ref="GN26:GS26" si="12">GO26*0.9</f>
        <v>0</v>
      </c>
      <c r="GO26" s="279">
        <v>0</v>
      </c>
      <c r="GP26" s="279">
        <f t="shared" si="12"/>
        <v>0</v>
      </c>
      <c r="GQ26" s="279">
        <v>0</v>
      </c>
      <c r="GR26" s="279">
        <f t="shared" si="12"/>
        <v>0</v>
      </c>
      <c r="GS26" s="279">
        <f t="shared" si="12"/>
        <v>0</v>
      </c>
    </row>
    <row r="27" spans="1:201">
      <c r="A27" s="43"/>
      <c r="B27" s="58" t="s">
        <v>386</v>
      </c>
      <c r="C27" s="59"/>
      <c r="D27" s="60"/>
      <c r="E27" s="60"/>
      <c r="F27" s="60"/>
      <c r="G27" s="59"/>
      <c r="H27" s="60"/>
      <c r="I27" s="105"/>
      <c r="J27" s="106"/>
      <c r="K27" s="106"/>
      <c r="L27" s="106"/>
      <c r="M27" s="106"/>
      <c r="N27" s="107" t="s">
        <v>337</v>
      </c>
      <c r="O27" s="101" t="s">
        <v>337</v>
      </c>
      <c r="P27" s="101" t="s">
        <v>338</v>
      </c>
      <c r="Q27" s="101" t="s">
        <v>338</v>
      </c>
      <c r="R27" s="101" t="s">
        <v>339</v>
      </c>
      <c r="S27" s="101" t="s">
        <v>339</v>
      </c>
      <c r="T27" s="128" t="s">
        <v>340</v>
      </c>
      <c r="U27" s="127" t="s">
        <v>340</v>
      </c>
      <c r="V27" s="101" t="s">
        <v>337</v>
      </c>
      <c r="W27" s="101" t="s">
        <v>337</v>
      </c>
      <c r="X27" s="101" t="s">
        <v>338</v>
      </c>
      <c r="Y27" s="101" t="s">
        <v>338</v>
      </c>
      <c r="Z27" s="101" t="s">
        <v>339</v>
      </c>
      <c r="AA27" s="101" t="s">
        <v>339</v>
      </c>
      <c r="AB27" s="140" t="s">
        <v>340</v>
      </c>
      <c r="AC27" s="140" t="s">
        <v>340</v>
      </c>
      <c r="AD27" s="142" t="s">
        <v>337</v>
      </c>
      <c r="AE27" s="142" t="s">
        <v>337</v>
      </c>
      <c r="AF27" s="142" t="s">
        <v>338</v>
      </c>
      <c r="AG27" s="142" t="s">
        <v>338</v>
      </c>
      <c r="AH27" s="142" t="s">
        <v>339</v>
      </c>
      <c r="AI27" s="142" t="s">
        <v>339</v>
      </c>
      <c r="AJ27" s="148" t="s">
        <v>340</v>
      </c>
      <c r="AK27" s="148" t="s">
        <v>340</v>
      </c>
      <c r="AL27" s="142" t="s">
        <v>337</v>
      </c>
      <c r="AM27" s="142" t="s">
        <v>337</v>
      </c>
      <c r="AN27" s="142" t="s">
        <v>338</v>
      </c>
      <c r="AO27" s="142" t="s">
        <v>338</v>
      </c>
      <c r="AP27" s="142" t="s">
        <v>339</v>
      </c>
      <c r="AQ27" s="142" t="s">
        <v>339</v>
      </c>
      <c r="AR27" s="148" t="s">
        <v>340</v>
      </c>
      <c r="AS27" s="148"/>
      <c r="AT27" s="156"/>
      <c r="AU27" s="142" t="s">
        <v>337</v>
      </c>
      <c r="AV27" s="156" t="s">
        <v>338</v>
      </c>
      <c r="AW27" s="142" t="s">
        <v>338</v>
      </c>
      <c r="AX27" s="156" t="s">
        <v>339</v>
      </c>
      <c r="AY27" s="142" t="s">
        <v>339</v>
      </c>
      <c r="AZ27" s="147" t="s">
        <v>340</v>
      </c>
      <c r="BA27" s="148" t="s">
        <v>340</v>
      </c>
      <c r="BB27" s="142" t="s">
        <v>337</v>
      </c>
      <c r="BC27" s="156" t="s">
        <v>338</v>
      </c>
      <c r="BD27" s="148" t="s">
        <v>338</v>
      </c>
      <c r="BE27" s="156" t="s">
        <v>339</v>
      </c>
      <c r="BF27" s="142" t="s">
        <v>339</v>
      </c>
      <c r="BG27" s="147" t="s">
        <v>340</v>
      </c>
      <c r="BH27" s="148" t="s">
        <v>340</v>
      </c>
      <c r="BM27" s="170"/>
      <c r="BN27" s="171"/>
      <c r="BO27" s="170"/>
      <c r="BP27" s="170"/>
      <c r="BQ27" s="170"/>
      <c r="BR27" s="170"/>
      <c r="BS27" s="170"/>
      <c r="BT27" s="170"/>
      <c r="BU27" s="179"/>
      <c r="BV27" s="179"/>
      <c r="BW27" s="179"/>
      <c r="BX27" s="180"/>
      <c r="BY27" s="179"/>
      <c r="BZ27" s="179"/>
      <c r="CA27" s="179"/>
      <c r="CB27" s="179"/>
      <c r="CC27" s="170"/>
      <c r="CD27" s="140"/>
      <c r="CE27" s="140"/>
      <c r="CF27" s="140"/>
      <c r="CG27" s="140"/>
      <c r="CH27" s="140"/>
      <c r="CI27" s="140"/>
      <c r="CJ27" s="140"/>
      <c r="CK27" s="142"/>
      <c r="CL27" s="142"/>
      <c r="CM27" s="142"/>
      <c r="CN27" s="142"/>
      <c r="CO27" s="193"/>
      <c r="CP27" s="192"/>
      <c r="CQ27" s="193"/>
      <c r="CR27" s="192"/>
      <c r="CS27" s="193"/>
      <c r="CT27" s="192"/>
      <c r="CU27" s="140"/>
      <c r="CV27" s="202"/>
      <c r="CW27" s="201"/>
      <c r="CX27" s="140"/>
      <c r="CY27" s="201"/>
      <c r="CZ27" s="101"/>
      <c r="DA27" s="201"/>
      <c r="DB27" s="101"/>
      <c r="DC27" s="101"/>
      <c r="DD27" s="201"/>
      <c r="DE27" s="215"/>
      <c r="DF27" s="142"/>
      <c r="DG27" s="142"/>
      <c r="DH27" s="142"/>
      <c r="DI27" s="142"/>
      <c r="DJ27" s="142"/>
      <c r="DK27" s="142"/>
      <c r="DL27" s="142"/>
      <c r="DM27" s="142"/>
      <c r="DN27" s="215"/>
      <c r="DO27" s="215"/>
      <c r="DP27" s="201"/>
      <c r="DQ27" s="101"/>
      <c r="DR27" s="201"/>
      <c r="DS27" s="101"/>
      <c r="DT27" s="201"/>
      <c r="DU27" s="101"/>
      <c r="DV27" s="201"/>
      <c r="DW27" s="101"/>
      <c r="DX27" s="142"/>
      <c r="DY27" s="142"/>
      <c r="DZ27" s="142"/>
      <c r="EA27" s="142"/>
      <c r="EB27" s="142"/>
      <c r="EC27" s="142"/>
      <c r="ED27" s="142"/>
      <c r="EE27" s="142"/>
      <c r="EF27" s="101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266"/>
      <c r="FN27" s="140"/>
      <c r="FO27" s="140"/>
      <c r="FP27" s="140"/>
      <c r="FQ27" s="140"/>
      <c r="FR27" s="140"/>
      <c r="FS27" s="140"/>
      <c r="FT27" s="140"/>
      <c r="FU27" s="140"/>
      <c r="FV27" s="282"/>
      <c r="FW27" s="140"/>
      <c r="FX27" s="140"/>
      <c r="FY27" s="140"/>
      <c r="FZ27" s="140"/>
      <c r="GA27" s="140"/>
      <c r="GB27" s="140"/>
      <c r="GC27" s="140"/>
      <c r="GD27" s="282"/>
      <c r="GE27" s="148"/>
      <c r="GF27" s="148"/>
      <c r="GG27" s="148"/>
      <c r="GH27" s="148"/>
      <c r="GI27" s="148"/>
      <c r="GJ27" s="148"/>
      <c r="GK27" s="140"/>
      <c r="GL27" s="140"/>
      <c r="GM27" s="148"/>
      <c r="GN27" s="140"/>
      <c r="GO27" s="140"/>
      <c r="GP27" s="140"/>
      <c r="GQ27" s="140"/>
      <c r="GR27" s="140"/>
      <c r="GS27" s="140"/>
    </row>
    <row r="28" ht="30" spans="1:201">
      <c r="A28" s="43"/>
      <c r="B28" s="61" t="s">
        <v>387</v>
      </c>
      <c r="C28" s="41" t="s">
        <v>378</v>
      </c>
      <c r="D28" s="42"/>
      <c r="E28" s="42"/>
      <c r="F28" s="42"/>
      <c r="G28" s="41" t="s">
        <v>388</v>
      </c>
      <c r="H28" s="60"/>
      <c r="I28" s="105"/>
      <c r="J28" s="106"/>
      <c r="K28" s="106"/>
      <c r="L28" s="106"/>
      <c r="M28" s="106"/>
      <c r="N28" s="108"/>
      <c r="O28" s="101"/>
      <c r="P28" s="102"/>
      <c r="Q28" s="101"/>
      <c r="R28" s="102"/>
      <c r="S28" s="101"/>
      <c r="T28" s="126"/>
      <c r="U28" s="127"/>
      <c r="V28" s="102"/>
      <c r="W28" s="101"/>
      <c r="X28" s="102"/>
      <c r="Y28" s="101"/>
      <c r="Z28" s="102"/>
      <c r="AA28" s="101"/>
      <c r="AB28" s="139"/>
      <c r="AC28" s="140"/>
      <c r="AD28" s="141"/>
      <c r="AE28" s="142"/>
      <c r="AF28" s="141"/>
      <c r="AG28" s="142"/>
      <c r="AH28" s="141"/>
      <c r="AI28" s="142"/>
      <c r="AJ28" s="147"/>
      <c r="AK28" s="148"/>
      <c r="AL28" s="141"/>
      <c r="AM28" s="142"/>
      <c r="AN28" s="141"/>
      <c r="AO28" s="142"/>
      <c r="AP28" s="141"/>
      <c r="AQ28" s="142"/>
      <c r="AR28" s="148"/>
      <c r="AS28" s="148"/>
      <c r="AT28" s="156"/>
      <c r="AU28" s="141"/>
      <c r="AV28" s="156"/>
      <c r="AW28" s="142"/>
      <c r="AX28" s="156"/>
      <c r="AY28" s="142"/>
      <c r="AZ28" s="147"/>
      <c r="BA28" s="148"/>
      <c r="BB28" s="142"/>
      <c r="BC28" s="156"/>
      <c r="BD28" s="148"/>
      <c r="BE28" s="156"/>
      <c r="BF28" s="142"/>
      <c r="BG28" s="147"/>
      <c r="BH28" s="148"/>
      <c r="BM28" s="170"/>
      <c r="BN28" s="171"/>
      <c r="BO28" s="170"/>
      <c r="BP28" s="170"/>
      <c r="BQ28" s="170"/>
      <c r="BR28" s="170"/>
      <c r="BS28" s="170"/>
      <c r="BT28" s="170"/>
      <c r="BU28" s="179"/>
      <c r="BV28" s="179"/>
      <c r="BW28" s="179"/>
      <c r="BX28" s="180"/>
      <c r="BY28" s="179"/>
      <c r="BZ28" s="179"/>
      <c r="CA28" s="179"/>
      <c r="CB28" s="179"/>
      <c r="CC28" s="170"/>
      <c r="CD28" s="140"/>
      <c r="CE28" s="140"/>
      <c r="CF28" s="140"/>
      <c r="CG28" s="140"/>
      <c r="CH28" s="140"/>
      <c r="CI28" s="140"/>
      <c r="CJ28" s="140"/>
      <c r="CK28" s="142"/>
      <c r="CL28" s="142"/>
      <c r="CM28" s="142"/>
      <c r="CN28" s="142"/>
      <c r="CO28" s="193"/>
      <c r="CP28" s="192"/>
      <c r="CQ28" s="193"/>
      <c r="CR28" s="192"/>
      <c r="CS28" s="193"/>
      <c r="CT28" s="192"/>
      <c r="CU28" s="140"/>
      <c r="CV28" s="202"/>
      <c r="CW28" s="201"/>
      <c r="CX28" s="140"/>
      <c r="CY28" s="201"/>
      <c r="CZ28" s="101"/>
      <c r="DA28" s="201"/>
      <c r="DB28" s="101"/>
      <c r="DC28" s="101"/>
      <c r="DD28" s="201"/>
      <c r="DE28" s="215"/>
      <c r="DF28" s="142"/>
      <c r="DG28" s="142"/>
      <c r="DH28" s="142"/>
      <c r="DI28" s="142"/>
      <c r="DJ28" s="142"/>
      <c r="DK28" s="142"/>
      <c r="DL28" s="142"/>
      <c r="DM28" s="142"/>
      <c r="DN28" s="215"/>
      <c r="DO28" s="215"/>
      <c r="DP28" s="201"/>
      <c r="DQ28" s="101"/>
      <c r="DR28" s="201"/>
      <c r="DS28" s="101"/>
      <c r="DT28" s="201"/>
      <c r="DU28" s="101"/>
      <c r="DV28" s="228"/>
      <c r="DW28" s="101"/>
      <c r="DX28" s="142"/>
      <c r="DY28" s="142"/>
      <c r="DZ28" s="142"/>
      <c r="EA28" s="142"/>
      <c r="EB28" s="142"/>
      <c r="EC28" s="142"/>
      <c r="ED28" s="142"/>
      <c r="EE28" s="142"/>
      <c r="EF28" s="101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252">
        <f t="shared" si="7"/>
        <v>0</v>
      </c>
      <c r="FH28" s="253"/>
      <c r="FI28" s="253"/>
      <c r="FJ28" s="253"/>
      <c r="FK28" s="253"/>
      <c r="FL28" s="253"/>
      <c r="FM28" s="264"/>
      <c r="FN28" s="265"/>
      <c r="FO28" s="262">
        <f t="shared" si="8"/>
        <v>0</v>
      </c>
      <c r="FP28" s="265"/>
      <c r="FQ28" s="265"/>
      <c r="FR28" s="265"/>
      <c r="FS28" s="265"/>
      <c r="FT28" s="265"/>
      <c r="FU28" s="265"/>
      <c r="FV28" s="281"/>
      <c r="FW28" s="279">
        <f t="shared" si="9"/>
        <v>0</v>
      </c>
      <c r="FX28" s="265"/>
      <c r="FY28" s="265"/>
      <c r="FZ28" s="265"/>
      <c r="GA28" s="265"/>
      <c r="GB28" s="265"/>
      <c r="GC28" s="265"/>
      <c r="GD28" s="281"/>
      <c r="GE28" s="290">
        <v>0</v>
      </c>
      <c r="GF28" s="290">
        <v>0</v>
      </c>
      <c r="GG28" s="290"/>
      <c r="GH28" s="290">
        <v>0</v>
      </c>
      <c r="GI28" s="290"/>
      <c r="GJ28" s="290">
        <v>0</v>
      </c>
      <c r="GK28" s="265">
        <v>0</v>
      </c>
      <c r="GL28" s="265"/>
      <c r="GM28" s="290">
        <v>385</v>
      </c>
      <c r="GN28" s="265">
        <v>0</v>
      </c>
      <c r="GO28" s="265"/>
      <c r="GP28" s="265">
        <v>0</v>
      </c>
      <c r="GQ28" s="265"/>
      <c r="GR28" s="265">
        <v>0</v>
      </c>
      <c r="GS28" s="265">
        <v>0</v>
      </c>
    </row>
    <row r="29" ht="15" spans="1:201">
      <c r="A29" s="43"/>
      <c r="B29" s="61" t="s">
        <v>387</v>
      </c>
      <c r="C29" s="41" t="s">
        <v>344</v>
      </c>
      <c r="D29" s="42"/>
      <c r="E29" s="42"/>
      <c r="F29" s="42"/>
      <c r="G29" s="41" t="s">
        <v>389</v>
      </c>
      <c r="H29" s="60"/>
      <c r="I29" s="105"/>
      <c r="J29" s="106"/>
      <c r="K29" s="106"/>
      <c r="L29" s="106"/>
      <c r="M29" s="106"/>
      <c r="N29" s="108"/>
      <c r="O29" s="101"/>
      <c r="P29" s="102"/>
      <c r="Q29" s="101"/>
      <c r="R29" s="102"/>
      <c r="S29" s="101"/>
      <c r="T29" s="126"/>
      <c r="U29" s="127"/>
      <c r="V29" s="102"/>
      <c r="W29" s="101"/>
      <c r="X29" s="102"/>
      <c r="Y29" s="101"/>
      <c r="Z29" s="102"/>
      <c r="AA29" s="101"/>
      <c r="AB29" s="139"/>
      <c r="AC29" s="140"/>
      <c r="AD29" s="141"/>
      <c r="AE29" s="142"/>
      <c r="AF29" s="141"/>
      <c r="AG29" s="142"/>
      <c r="AH29" s="141"/>
      <c r="AI29" s="142"/>
      <c r="AJ29" s="147"/>
      <c r="AK29" s="148"/>
      <c r="AL29" s="141"/>
      <c r="AM29" s="142"/>
      <c r="AN29" s="141"/>
      <c r="AO29" s="142"/>
      <c r="AP29" s="141"/>
      <c r="AQ29" s="142"/>
      <c r="AR29" s="148"/>
      <c r="AS29" s="148"/>
      <c r="AT29" s="156"/>
      <c r="AU29" s="141"/>
      <c r="AV29" s="156"/>
      <c r="AW29" s="142"/>
      <c r="AX29" s="156"/>
      <c r="AY29" s="142"/>
      <c r="AZ29" s="147"/>
      <c r="BA29" s="148"/>
      <c r="BB29" s="142"/>
      <c r="BC29" s="156"/>
      <c r="BD29" s="148"/>
      <c r="BE29" s="156"/>
      <c r="BF29" s="142"/>
      <c r="BG29" s="147"/>
      <c r="BH29" s="148"/>
      <c r="BM29" s="170"/>
      <c r="BN29" s="171"/>
      <c r="BO29" s="170"/>
      <c r="BP29" s="170"/>
      <c r="BQ29" s="170"/>
      <c r="BR29" s="170"/>
      <c r="BS29" s="170"/>
      <c r="BT29" s="170"/>
      <c r="BU29" s="179"/>
      <c r="BV29" s="179"/>
      <c r="BW29" s="179"/>
      <c r="BX29" s="180"/>
      <c r="BY29" s="179"/>
      <c r="BZ29" s="179"/>
      <c r="CA29" s="179"/>
      <c r="CB29" s="179"/>
      <c r="CC29" s="170"/>
      <c r="CD29" s="140"/>
      <c r="CE29" s="140"/>
      <c r="CF29" s="140"/>
      <c r="CG29" s="140"/>
      <c r="CH29" s="140"/>
      <c r="CI29" s="140"/>
      <c r="CJ29" s="140"/>
      <c r="CK29" s="142"/>
      <c r="CL29" s="142"/>
      <c r="CM29" s="142"/>
      <c r="CN29" s="142"/>
      <c r="CO29" s="193"/>
      <c r="CP29" s="192"/>
      <c r="CQ29" s="193"/>
      <c r="CR29" s="192"/>
      <c r="CS29" s="193"/>
      <c r="CT29" s="192"/>
      <c r="CU29" s="140"/>
      <c r="CV29" s="202"/>
      <c r="CW29" s="201"/>
      <c r="CX29" s="140"/>
      <c r="CY29" s="201"/>
      <c r="CZ29" s="101"/>
      <c r="DA29" s="201"/>
      <c r="DB29" s="101"/>
      <c r="DC29" s="101"/>
      <c r="DD29" s="201"/>
      <c r="DE29" s="215"/>
      <c r="DF29" s="142"/>
      <c r="DG29" s="142"/>
      <c r="DH29" s="142"/>
      <c r="DI29" s="142"/>
      <c r="DJ29" s="142"/>
      <c r="DK29" s="142"/>
      <c r="DL29" s="142"/>
      <c r="DM29" s="142"/>
      <c r="DN29" s="215"/>
      <c r="DO29" s="215"/>
      <c r="DP29" s="201"/>
      <c r="DQ29" s="101"/>
      <c r="DR29" s="201"/>
      <c r="DS29" s="101"/>
      <c r="DT29" s="201"/>
      <c r="DU29" s="101"/>
      <c r="DV29" s="228"/>
      <c r="DW29" s="101"/>
      <c r="DX29" s="142"/>
      <c r="DY29" s="142"/>
      <c r="DZ29" s="142"/>
      <c r="EA29" s="142"/>
      <c r="EB29" s="142"/>
      <c r="EC29" s="142"/>
      <c r="ED29" s="142"/>
      <c r="EE29" s="142"/>
      <c r="EF29" s="101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252">
        <f t="shared" si="7"/>
        <v>0</v>
      </c>
      <c r="FH29" s="253"/>
      <c r="FI29" s="253"/>
      <c r="FJ29" s="253"/>
      <c r="FK29" s="253"/>
      <c r="FL29" s="253"/>
      <c r="FM29" s="264"/>
      <c r="FN29" s="265"/>
      <c r="FO29" s="262">
        <f t="shared" si="8"/>
        <v>0</v>
      </c>
      <c r="FP29" s="265"/>
      <c r="FQ29" s="265"/>
      <c r="FR29" s="265"/>
      <c r="FS29" s="265"/>
      <c r="FT29" s="265"/>
      <c r="FU29" s="265"/>
      <c r="FV29" s="281"/>
      <c r="FW29" s="279">
        <f t="shared" si="9"/>
        <v>0</v>
      </c>
      <c r="FX29" s="265"/>
      <c r="FY29" s="265"/>
      <c r="FZ29" s="265"/>
      <c r="GA29" s="265"/>
      <c r="GB29" s="265"/>
      <c r="GC29" s="265"/>
      <c r="GD29" s="281"/>
      <c r="GE29" s="290">
        <v>0</v>
      </c>
      <c r="GF29" s="290">
        <v>0</v>
      </c>
      <c r="GG29" s="290"/>
      <c r="GH29" s="290">
        <v>0</v>
      </c>
      <c r="GI29" s="290"/>
      <c r="GJ29" s="290">
        <v>0</v>
      </c>
      <c r="GK29" s="265">
        <v>0</v>
      </c>
      <c r="GL29" s="265"/>
      <c r="GM29" s="290">
        <v>682</v>
      </c>
      <c r="GN29" s="265">
        <v>0</v>
      </c>
      <c r="GO29" s="265"/>
      <c r="GP29" s="265">
        <v>0</v>
      </c>
      <c r="GQ29" s="265"/>
      <c r="GR29" s="265">
        <v>0</v>
      </c>
      <c r="GS29" s="265">
        <v>0</v>
      </c>
    </row>
    <row r="30" ht="15" spans="1:201">
      <c r="A30" s="43"/>
      <c r="B30" s="61" t="s">
        <v>387</v>
      </c>
      <c r="C30" s="41" t="s">
        <v>380</v>
      </c>
      <c r="D30" s="42"/>
      <c r="E30" s="42"/>
      <c r="F30" s="42"/>
      <c r="G30" s="41" t="s">
        <v>382</v>
      </c>
      <c r="H30" s="60"/>
      <c r="I30" s="105"/>
      <c r="J30" s="106"/>
      <c r="K30" s="106"/>
      <c r="L30" s="106"/>
      <c r="M30" s="106"/>
      <c r="N30" s="108"/>
      <c r="O30" s="101"/>
      <c r="P30" s="102"/>
      <c r="Q30" s="101"/>
      <c r="R30" s="102"/>
      <c r="S30" s="101"/>
      <c r="T30" s="126"/>
      <c r="U30" s="127"/>
      <c r="V30" s="102"/>
      <c r="W30" s="101"/>
      <c r="X30" s="102"/>
      <c r="Y30" s="101"/>
      <c r="Z30" s="102"/>
      <c r="AA30" s="101"/>
      <c r="AB30" s="139"/>
      <c r="AC30" s="140"/>
      <c r="AD30" s="141"/>
      <c r="AE30" s="142"/>
      <c r="AF30" s="141"/>
      <c r="AG30" s="142"/>
      <c r="AH30" s="141"/>
      <c r="AI30" s="142"/>
      <c r="AJ30" s="147"/>
      <c r="AK30" s="148"/>
      <c r="AL30" s="141"/>
      <c r="AM30" s="142"/>
      <c r="AN30" s="141"/>
      <c r="AO30" s="142"/>
      <c r="AP30" s="141"/>
      <c r="AQ30" s="142"/>
      <c r="AR30" s="148"/>
      <c r="AS30" s="148"/>
      <c r="AT30" s="156"/>
      <c r="AU30" s="141"/>
      <c r="AV30" s="156"/>
      <c r="AW30" s="142"/>
      <c r="AX30" s="156"/>
      <c r="AY30" s="142"/>
      <c r="AZ30" s="147"/>
      <c r="BA30" s="148"/>
      <c r="BB30" s="142"/>
      <c r="BC30" s="156"/>
      <c r="BD30" s="148"/>
      <c r="BE30" s="156"/>
      <c r="BF30" s="142"/>
      <c r="BG30" s="147"/>
      <c r="BH30" s="148"/>
      <c r="BM30" s="170"/>
      <c r="BN30" s="171"/>
      <c r="BO30" s="170"/>
      <c r="BP30" s="170"/>
      <c r="BQ30" s="170"/>
      <c r="BR30" s="170"/>
      <c r="BS30" s="170"/>
      <c r="BT30" s="170"/>
      <c r="BU30" s="179"/>
      <c r="BV30" s="179"/>
      <c r="BW30" s="179"/>
      <c r="BX30" s="180"/>
      <c r="BY30" s="179"/>
      <c r="BZ30" s="179"/>
      <c r="CA30" s="179"/>
      <c r="CB30" s="179"/>
      <c r="CC30" s="170"/>
      <c r="CD30" s="140"/>
      <c r="CE30" s="140"/>
      <c r="CF30" s="140"/>
      <c r="CG30" s="140"/>
      <c r="CH30" s="140"/>
      <c r="CI30" s="140"/>
      <c r="CJ30" s="140"/>
      <c r="CK30" s="142"/>
      <c r="CL30" s="142"/>
      <c r="CM30" s="142"/>
      <c r="CN30" s="142"/>
      <c r="CO30" s="193"/>
      <c r="CP30" s="192"/>
      <c r="CQ30" s="193"/>
      <c r="CR30" s="192"/>
      <c r="CS30" s="193"/>
      <c r="CT30" s="192"/>
      <c r="CU30" s="140"/>
      <c r="CV30" s="202"/>
      <c r="CW30" s="201"/>
      <c r="CX30" s="140"/>
      <c r="CY30" s="201"/>
      <c r="CZ30" s="101"/>
      <c r="DA30" s="201"/>
      <c r="DB30" s="101"/>
      <c r="DC30" s="101"/>
      <c r="DD30" s="201"/>
      <c r="DE30" s="215"/>
      <c r="DF30" s="142"/>
      <c r="DG30" s="142"/>
      <c r="DH30" s="142"/>
      <c r="DI30" s="142"/>
      <c r="DJ30" s="142"/>
      <c r="DK30" s="142"/>
      <c r="DL30" s="142"/>
      <c r="DM30" s="142"/>
      <c r="DN30" s="215"/>
      <c r="DO30" s="215"/>
      <c r="DP30" s="201"/>
      <c r="DQ30" s="101"/>
      <c r="DR30" s="201"/>
      <c r="DS30" s="101"/>
      <c r="DT30" s="201"/>
      <c r="DU30" s="101"/>
      <c r="DV30" s="228"/>
      <c r="DW30" s="101"/>
      <c r="DX30" s="142"/>
      <c r="DY30" s="142"/>
      <c r="DZ30" s="142"/>
      <c r="EA30" s="142"/>
      <c r="EB30" s="142"/>
      <c r="EC30" s="142"/>
      <c r="ED30" s="142"/>
      <c r="EE30" s="142"/>
      <c r="EF30" s="101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252">
        <f t="shared" si="7"/>
        <v>0</v>
      </c>
      <c r="FH30" s="253"/>
      <c r="FI30" s="253"/>
      <c r="FJ30" s="253"/>
      <c r="FK30" s="253"/>
      <c r="FL30" s="253"/>
      <c r="FM30" s="264"/>
      <c r="FN30" s="265"/>
      <c r="FO30" s="262">
        <f t="shared" si="8"/>
        <v>0</v>
      </c>
      <c r="FP30" s="265"/>
      <c r="FQ30" s="265"/>
      <c r="FR30" s="265"/>
      <c r="FS30" s="265"/>
      <c r="FT30" s="265"/>
      <c r="FU30" s="265"/>
      <c r="FV30" s="281"/>
      <c r="FW30" s="279">
        <f t="shared" si="9"/>
        <v>0</v>
      </c>
      <c r="FX30" s="265"/>
      <c r="FY30" s="265"/>
      <c r="FZ30" s="265"/>
      <c r="GA30" s="265"/>
      <c r="GB30" s="265"/>
      <c r="GC30" s="265"/>
      <c r="GD30" s="281"/>
      <c r="GE30" s="290">
        <v>0</v>
      </c>
      <c r="GF30" s="290">
        <v>0</v>
      </c>
      <c r="GG30" s="290"/>
      <c r="GH30" s="290">
        <v>0</v>
      </c>
      <c r="GI30" s="290"/>
      <c r="GJ30" s="290">
        <v>0</v>
      </c>
      <c r="GK30" s="265">
        <v>0</v>
      </c>
      <c r="GL30" s="265"/>
      <c r="GM30" s="290">
        <v>0</v>
      </c>
      <c r="GN30" s="265">
        <v>0</v>
      </c>
      <c r="GO30" s="265"/>
      <c r="GP30" s="265">
        <v>0</v>
      </c>
      <c r="GQ30" s="265"/>
      <c r="GR30" s="265">
        <v>0</v>
      </c>
      <c r="GS30" s="265">
        <v>0</v>
      </c>
    </row>
    <row r="31" ht="15" spans="1:201">
      <c r="A31" s="43"/>
      <c r="B31" s="61" t="s">
        <v>387</v>
      </c>
      <c r="C31" s="41" t="s">
        <v>381</v>
      </c>
      <c r="D31" s="42"/>
      <c r="E31" s="42"/>
      <c r="F31" s="42"/>
      <c r="G31" s="41" t="s">
        <v>382</v>
      </c>
      <c r="H31" s="60"/>
      <c r="I31" s="105"/>
      <c r="J31" s="106"/>
      <c r="K31" s="106"/>
      <c r="L31" s="106"/>
      <c r="M31" s="106"/>
      <c r="N31" s="108"/>
      <c r="O31" s="101"/>
      <c r="P31" s="102"/>
      <c r="Q31" s="101"/>
      <c r="R31" s="102"/>
      <c r="S31" s="101"/>
      <c r="T31" s="126"/>
      <c r="U31" s="127"/>
      <c r="V31" s="102"/>
      <c r="W31" s="101"/>
      <c r="X31" s="102"/>
      <c r="Y31" s="101"/>
      <c r="Z31" s="102"/>
      <c r="AA31" s="101"/>
      <c r="AB31" s="139"/>
      <c r="AC31" s="140"/>
      <c r="AD31" s="141"/>
      <c r="AE31" s="142"/>
      <c r="AF31" s="141"/>
      <c r="AG31" s="142"/>
      <c r="AH31" s="141"/>
      <c r="AI31" s="142"/>
      <c r="AJ31" s="147"/>
      <c r="AK31" s="148"/>
      <c r="AL31" s="141"/>
      <c r="AM31" s="142"/>
      <c r="AN31" s="141"/>
      <c r="AO31" s="142"/>
      <c r="AP31" s="141"/>
      <c r="AQ31" s="142"/>
      <c r="AR31" s="148"/>
      <c r="AS31" s="148"/>
      <c r="AT31" s="156"/>
      <c r="AU31" s="141"/>
      <c r="AV31" s="156"/>
      <c r="AW31" s="142"/>
      <c r="AX31" s="156"/>
      <c r="AY31" s="142"/>
      <c r="AZ31" s="147"/>
      <c r="BA31" s="148"/>
      <c r="BB31" s="142"/>
      <c r="BC31" s="156"/>
      <c r="BD31" s="148"/>
      <c r="BE31" s="156"/>
      <c r="BF31" s="142"/>
      <c r="BG31" s="147"/>
      <c r="BH31" s="148"/>
      <c r="BM31" s="170"/>
      <c r="BN31" s="171"/>
      <c r="BO31" s="170"/>
      <c r="BP31" s="170"/>
      <c r="BQ31" s="170"/>
      <c r="BR31" s="170"/>
      <c r="BS31" s="170"/>
      <c r="BT31" s="170"/>
      <c r="BU31" s="179"/>
      <c r="BV31" s="179"/>
      <c r="BW31" s="179"/>
      <c r="BX31" s="180"/>
      <c r="BY31" s="179"/>
      <c r="BZ31" s="179"/>
      <c r="CA31" s="179"/>
      <c r="CB31" s="179"/>
      <c r="CC31" s="170"/>
      <c r="CD31" s="140"/>
      <c r="CE31" s="140"/>
      <c r="CF31" s="140"/>
      <c r="CG31" s="140"/>
      <c r="CH31" s="140"/>
      <c r="CI31" s="140"/>
      <c r="CJ31" s="140"/>
      <c r="CK31" s="142"/>
      <c r="CL31" s="142"/>
      <c r="CM31" s="142"/>
      <c r="CN31" s="142"/>
      <c r="CO31" s="193"/>
      <c r="CP31" s="192"/>
      <c r="CQ31" s="193"/>
      <c r="CR31" s="192"/>
      <c r="CS31" s="193"/>
      <c r="CT31" s="192"/>
      <c r="CU31" s="140"/>
      <c r="CV31" s="202"/>
      <c r="CW31" s="201"/>
      <c r="CX31" s="140"/>
      <c r="CY31" s="201"/>
      <c r="CZ31" s="101"/>
      <c r="DA31" s="201"/>
      <c r="DB31" s="101"/>
      <c r="DC31" s="101"/>
      <c r="DD31" s="201"/>
      <c r="DE31" s="215"/>
      <c r="DF31" s="142"/>
      <c r="DG31" s="142"/>
      <c r="DH31" s="142"/>
      <c r="DI31" s="142"/>
      <c r="DJ31" s="142"/>
      <c r="DK31" s="142"/>
      <c r="DL31" s="142"/>
      <c r="DM31" s="142"/>
      <c r="DN31" s="215"/>
      <c r="DO31" s="215"/>
      <c r="DP31" s="201"/>
      <c r="DQ31" s="101"/>
      <c r="DR31" s="201"/>
      <c r="DS31" s="101"/>
      <c r="DT31" s="201"/>
      <c r="DU31" s="101"/>
      <c r="DV31" s="228"/>
      <c r="DW31" s="101"/>
      <c r="DX31" s="142"/>
      <c r="DY31" s="142"/>
      <c r="DZ31" s="142"/>
      <c r="EA31" s="142"/>
      <c r="EB31" s="142"/>
      <c r="EC31" s="142"/>
      <c r="ED31" s="142"/>
      <c r="EE31" s="142"/>
      <c r="EF31" s="101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252">
        <f t="shared" si="7"/>
        <v>0</v>
      </c>
      <c r="FH31" s="253"/>
      <c r="FI31" s="253"/>
      <c r="FJ31" s="253"/>
      <c r="FK31" s="253"/>
      <c r="FL31" s="253"/>
      <c r="FM31" s="264"/>
      <c r="FN31" s="265"/>
      <c r="FO31" s="262">
        <f t="shared" si="8"/>
        <v>0</v>
      </c>
      <c r="FP31" s="265"/>
      <c r="FQ31" s="265"/>
      <c r="FR31" s="265"/>
      <c r="FS31" s="265"/>
      <c r="FT31" s="265"/>
      <c r="FU31" s="265"/>
      <c r="FV31" s="281"/>
      <c r="FW31" s="279">
        <f t="shared" si="9"/>
        <v>0</v>
      </c>
      <c r="FX31" s="265"/>
      <c r="FY31" s="265"/>
      <c r="FZ31" s="265"/>
      <c r="GA31" s="265"/>
      <c r="GB31" s="265"/>
      <c r="GC31" s="265"/>
      <c r="GD31" s="281"/>
      <c r="GE31" s="290">
        <v>0</v>
      </c>
      <c r="GF31" s="290">
        <v>0</v>
      </c>
      <c r="GG31" s="290"/>
      <c r="GH31" s="290">
        <v>0</v>
      </c>
      <c r="GI31" s="290"/>
      <c r="GJ31" s="290">
        <v>0</v>
      </c>
      <c r="GK31" s="265">
        <v>0</v>
      </c>
      <c r="GL31" s="265"/>
      <c r="GM31" s="290">
        <v>0</v>
      </c>
      <c r="GN31" s="265">
        <v>0</v>
      </c>
      <c r="GO31" s="265"/>
      <c r="GP31" s="265">
        <v>0</v>
      </c>
      <c r="GQ31" s="265"/>
      <c r="GR31" s="265">
        <v>0</v>
      </c>
      <c r="GS31" s="265">
        <v>0</v>
      </c>
    </row>
    <row r="32" ht="15" spans="1:201">
      <c r="A32" s="43"/>
      <c r="B32" s="61" t="s">
        <v>387</v>
      </c>
      <c r="C32" s="41" t="s">
        <v>350</v>
      </c>
      <c r="D32" s="42"/>
      <c r="E32" s="42"/>
      <c r="F32" s="42"/>
      <c r="G32" s="41" t="s">
        <v>382</v>
      </c>
      <c r="H32" s="60"/>
      <c r="I32" s="105"/>
      <c r="J32" s="106"/>
      <c r="K32" s="106"/>
      <c r="L32" s="106"/>
      <c r="M32" s="106"/>
      <c r="N32" s="108"/>
      <c r="O32" s="101"/>
      <c r="P32" s="102"/>
      <c r="Q32" s="101"/>
      <c r="R32" s="102"/>
      <c r="S32" s="101"/>
      <c r="T32" s="126"/>
      <c r="U32" s="127"/>
      <c r="V32" s="102"/>
      <c r="W32" s="101"/>
      <c r="X32" s="102"/>
      <c r="Y32" s="101"/>
      <c r="Z32" s="102"/>
      <c r="AA32" s="101"/>
      <c r="AB32" s="139"/>
      <c r="AC32" s="140"/>
      <c r="AD32" s="141"/>
      <c r="AE32" s="142"/>
      <c r="AF32" s="141"/>
      <c r="AG32" s="142"/>
      <c r="AH32" s="141"/>
      <c r="AI32" s="142"/>
      <c r="AJ32" s="147"/>
      <c r="AK32" s="148"/>
      <c r="AL32" s="141"/>
      <c r="AM32" s="142"/>
      <c r="AN32" s="141"/>
      <c r="AO32" s="142"/>
      <c r="AP32" s="141"/>
      <c r="AQ32" s="142"/>
      <c r="AR32" s="148"/>
      <c r="AS32" s="148"/>
      <c r="AT32" s="156"/>
      <c r="AU32" s="141"/>
      <c r="AV32" s="156"/>
      <c r="AW32" s="142"/>
      <c r="AX32" s="156"/>
      <c r="AY32" s="142"/>
      <c r="AZ32" s="147"/>
      <c r="BA32" s="148"/>
      <c r="BB32" s="142"/>
      <c r="BC32" s="156"/>
      <c r="BD32" s="148"/>
      <c r="BE32" s="156"/>
      <c r="BF32" s="142"/>
      <c r="BG32" s="147"/>
      <c r="BH32" s="148"/>
      <c r="BM32" s="170"/>
      <c r="BN32" s="171"/>
      <c r="BO32" s="170"/>
      <c r="BP32" s="170"/>
      <c r="BQ32" s="170"/>
      <c r="BR32" s="170"/>
      <c r="BS32" s="170"/>
      <c r="BT32" s="170"/>
      <c r="BU32" s="179"/>
      <c r="BV32" s="179"/>
      <c r="BW32" s="179"/>
      <c r="BX32" s="180"/>
      <c r="BY32" s="179"/>
      <c r="BZ32" s="179"/>
      <c r="CA32" s="179"/>
      <c r="CB32" s="179"/>
      <c r="CC32" s="170"/>
      <c r="CD32" s="140"/>
      <c r="CE32" s="140"/>
      <c r="CF32" s="140"/>
      <c r="CG32" s="140"/>
      <c r="CH32" s="140"/>
      <c r="CI32" s="140"/>
      <c r="CJ32" s="140"/>
      <c r="CK32" s="142"/>
      <c r="CL32" s="142"/>
      <c r="CM32" s="142"/>
      <c r="CN32" s="142"/>
      <c r="CO32" s="193"/>
      <c r="CP32" s="192"/>
      <c r="CQ32" s="193"/>
      <c r="CR32" s="192"/>
      <c r="CS32" s="193"/>
      <c r="CT32" s="192"/>
      <c r="CU32" s="140"/>
      <c r="CV32" s="202"/>
      <c r="CW32" s="201"/>
      <c r="CX32" s="140"/>
      <c r="CY32" s="201"/>
      <c r="CZ32" s="101"/>
      <c r="DA32" s="201"/>
      <c r="DB32" s="101"/>
      <c r="DC32" s="101"/>
      <c r="DD32" s="201"/>
      <c r="DE32" s="215"/>
      <c r="DF32" s="142"/>
      <c r="DG32" s="142"/>
      <c r="DH32" s="142"/>
      <c r="DI32" s="142"/>
      <c r="DJ32" s="142"/>
      <c r="DK32" s="142"/>
      <c r="DL32" s="142"/>
      <c r="DM32" s="142"/>
      <c r="DN32" s="215"/>
      <c r="DO32" s="215"/>
      <c r="DP32" s="201"/>
      <c r="DQ32" s="101"/>
      <c r="DR32" s="201"/>
      <c r="DS32" s="101"/>
      <c r="DT32" s="201"/>
      <c r="DU32" s="101"/>
      <c r="DV32" s="228"/>
      <c r="DW32" s="101"/>
      <c r="DX32" s="142"/>
      <c r="DY32" s="142"/>
      <c r="DZ32" s="142"/>
      <c r="EA32" s="142"/>
      <c r="EB32" s="142"/>
      <c r="EC32" s="142"/>
      <c r="ED32" s="142"/>
      <c r="EE32" s="142"/>
      <c r="EF32" s="101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252">
        <f t="shared" si="7"/>
        <v>0</v>
      </c>
      <c r="FH32" s="253"/>
      <c r="FI32" s="253"/>
      <c r="FJ32" s="253"/>
      <c r="FK32" s="253"/>
      <c r="FL32" s="253"/>
      <c r="FM32" s="264"/>
      <c r="FN32" s="265"/>
      <c r="FO32" s="262">
        <f t="shared" si="8"/>
        <v>0</v>
      </c>
      <c r="FP32" s="265"/>
      <c r="FQ32" s="265"/>
      <c r="FR32" s="265"/>
      <c r="FS32" s="265"/>
      <c r="FT32" s="265"/>
      <c r="FU32" s="265"/>
      <c r="FV32" s="281"/>
      <c r="FW32" s="279">
        <f t="shared" si="9"/>
        <v>0</v>
      </c>
      <c r="FX32" s="265"/>
      <c r="FY32" s="265"/>
      <c r="FZ32" s="265"/>
      <c r="GA32" s="265"/>
      <c r="GB32" s="265"/>
      <c r="GC32" s="265"/>
      <c r="GD32" s="281"/>
      <c r="GE32" s="290">
        <v>0</v>
      </c>
      <c r="GF32" s="290">
        <v>0</v>
      </c>
      <c r="GG32" s="290"/>
      <c r="GH32" s="290">
        <v>0</v>
      </c>
      <c r="GI32" s="290"/>
      <c r="GJ32" s="290">
        <v>0</v>
      </c>
      <c r="GK32" s="265">
        <v>0</v>
      </c>
      <c r="GL32" s="265"/>
      <c r="GM32" s="290">
        <v>0</v>
      </c>
      <c r="GN32" s="265">
        <v>0</v>
      </c>
      <c r="GO32" s="265"/>
      <c r="GP32" s="265">
        <v>0</v>
      </c>
      <c r="GQ32" s="265"/>
      <c r="GR32" s="265">
        <v>0</v>
      </c>
      <c r="GS32" s="265">
        <v>0</v>
      </c>
    </row>
    <row r="33" ht="30" spans="1:201">
      <c r="A33" s="43"/>
      <c r="B33" s="61" t="s">
        <v>387</v>
      </c>
      <c r="C33" s="41" t="s">
        <v>352</v>
      </c>
      <c r="D33" s="42"/>
      <c r="E33" s="42"/>
      <c r="F33" s="42"/>
      <c r="G33" s="41" t="s">
        <v>390</v>
      </c>
      <c r="H33" s="60"/>
      <c r="I33" s="105"/>
      <c r="J33" s="106"/>
      <c r="K33" s="106"/>
      <c r="L33" s="106"/>
      <c r="M33" s="106"/>
      <c r="N33" s="108"/>
      <c r="O33" s="101"/>
      <c r="P33" s="102"/>
      <c r="Q33" s="101"/>
      <c r="R33" s="102"/>
      <c r="S33" s="101"/>
      <c r="T33" s="126"/>
      <c r="U33" s="127"/>
      <c r="V33" s="102"/>
      <c r="W33" s="101"/>
      <c r="X33" s="102"/>
      <c r="Y33" s="101"/>
      <c r="Z33" s="102"/>
      <c r="AA33" s="101"/>
      <c r="AB33" s="139"/>
      <c r="AC33" s="140"/>
      <c r="AD33" s="141"/>
      <c r="AE33" s="142"/>
      <c r="AF33" s="141"/>
      <c r="AG33" s="142"/>
      <c r="AH33" s="141"/>
      <c r="AI33" s="142"/>
      <c r="AJ33" s="147"/>
      <c r="AK33" s="148"/>
      <c r="AL33" s="141"/>
      <c r="AM33" s="142"/>
      <c r="AN33" s="141"/>
      <c r="AO33" s="142"/>
      <c r="AP33" s="141"/>
      <c r="AQ33" s="142"/>
      <c r="AR33" s="148"/>
      <c r="AS33" s="148"/>
      <c r="AT33" s="156"/>
      <c r="AU33" s="141"/>
      <c r="AV33" s="156"/>
      <c r="AW33" s="142"/>
      <c r="AX33" s="156"/>
      <c r="AY33" s="142"/>
      <c r="AZ33" s="147"/>
      <c r="BA33" s="148"/>
      <c r="BB33" s="142"/>
      <c r="BC33" s="156"/>
      <c r="BD33" s="148"/>
      <c r="BE33" s="156"/>
      <c r="BF33" s="142"/>
      <c r="BG33" s="147"/>
      <c r="BH33" s="148"/>
      <c r="BM33" s="170"/>
      <c r="BN33" s="171"/>
      <c r="BO33" s="170"/>
      <c r="BP33" s="170"/>
      <c r="BQ33" s="170"/>
      <c r="BR33" s="170"/>
      <c r="BS33" s="170"/>
      <c r="BT33" s="170"/>
      <c r="BU33" s="179"/>
      <c r="BV33" s="179"/>
      <c r="BW33" s="179"/>
      <c r="BX33" s="180"/>
      <c r="BY33" s="179"/>
      <c r="BZ33" s="179"/>
      <c r="CA33" s="179"/>
      <c r="CB33" s="179"/>
      <c r="CC33" s="170"/>
      <c r="CD33" s="140"/>
      <c r="CE33" s="140"/>
      <c r="CF33" s="140"/>
      <c r="CG33" s="140"/>
      <c r="CH33" s="140"/>
      <c r="CI33" s="140"/>
      <c r="CJ33" s="140"/>
      <c r="CK33" s="142"/>
      <c r="CL33" s="142"/>
      <c r="CM33" s="142"/>
      <c r="CN33" s="142"/>
      <c r="CO33" s="193"/>
      <c r="CP33" s="192"/>
      <c r="CQ33" s="193"/>
      <c r="CR33" s="192"/>
      <c r="CS33" s="193"/>
      <c r="CT33" s="192"/>
      <c r="CU33" s="140"/>
      <c r="CV33" s="202"/>
      <c r="CW33" s="201"/>
      <c r="CX33" s="140"/>
      <c r="CY33" s="201"/>
      <c r="CZ33" s="101"/>
      <c r="DA33" s="201"/>
      <c r="DB33" s="101"/>
      <c r="DC33" s="101"/>
      <c r="DD33" s="201"/>
      <c r="DE33" s="215"/>
      <c r="DF33" s="142"/>
      <c r="DG33" s="142"/>
      <c r="DH33" s="142"/>
      <c r="DI33" s="142"/>
      <c r="DJ33" s="142"/>
      <c r="DK33" s="142"/>
      <c r="DL33" s="142"/>
      <c r="DM33" s="142"/>
      <c r="DN33" s="215"/>
      <c r="DO33" s="215"/>
      <c r="DP33" s="201"/>
      <c r="DQ33" s="101"/>
      <c r="DR33" s="201"/>
      <c r="DS33" s="101"/>
      <c r="DT33" s="201"/>
      <c r="DU33" s="101"/>
      <c r="DV33" s="228"/>
      <c r="DW33" s="101"/>
      <c r="DX33" s="142"/>
      <c r="DY33" s="142"/>
      <c r="DZ33" s="142"/>
      <c r="EA33" s="142"/>
      <c r="EB33" s="142"/>
      <c r="EC33" s="142"/>
      <c r="ED33" s="142"/>
      <c r="EE33" s="142"/>
      <c r="EF33" s="101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252">
        <f t="shared" si="7"/>
        <v>0</v>
      </c>
      <c r="FH33" s="253"/>
      <c r="FI33" s="253"/>
      <c r="FJ33" s="253"/>
      <c r="FK33" s="253"/>
      <c r="FL33" s="253"/>
      <c r="FM33" s="264"/>
      <c r="FN33" s="265"/>
      <c r="FO33" s="262">
        <f t="shared" si="8"/>
        <v>0</v>
      </c>
      <c r="FP33" s="265"/>
      <c r="FQ33" s="265"/>
      <c r="FR33" s="265"/>
      <c r="FS33" s="265"/>
      <c r="FT33" s="265"/>
      <c r="FU33" s="265"/>
      <c r="FV33" s="281"/>
      <c r="FW33" s="279">
        <f t="shared" si="9"/>
        <v>0</v>
      </c>
      <c r="FX33" s="265"/>
      <c r="FY33" s="265"/>
      <c r="FZ33" s="265"/>
      <c r="GA33" s="265"/>
      <c r="GB33" s="265"/>
      <c r="GC33" s="265"/>
      <c r="GD33" s="281"/>
      <c r="GE33" s="290">
        <v>0</v>
      </c>
      <c r="GF33" s="290">
        <v>0</v>
      </c>
      <c r="GG33" s="290"/>
      <c r="GH33" s="290">
        <v>0</v>
      </c>
      <c r="GI33" s="290"/>
      <c r="GJ33" s="290">
        <v>0</v>
      </c>
      <c r="GK33" s="265">
        <v>0</v>
      </c>
      <c r="GL33" s="265"/>
      <c r="GM33" s="290">
        <v>999</v>
      </c>
      <c r="GN33" s="290">
        <v>1129</v>
      </c>
      <c r="GO33" s="265"/>
      <c r="GP33" s="290">
        <v>1129</v>
      </c>
      <c r="GQ33" s="265"/>
      <c r="GR33" s="290">
        <v>1129</v>
      </c>
      <c r="GS33" s="290">
        <v>1129</v>
      </c>
    </row>
    <row r="34" ht="30" spans="1:201">
      <c r="A34" s="43"/>
      <c r="B34" s="61" t="s">
        <v>387</v>
      </c>
      <c r="C34" s="41" t="s">
        <v>354</v>
      </c>
      <c r="D34" s="42"/>
      <c r="E34" s="42"/>
      <c r="F34" s="42"/>
      <c r="G34" s="41" t="s">
        <v>391</v>
      </c>
      <c r="H34" s="60"/>
      <c r="I34" s="105"/>
      <c r="J34" s="106"/>
      <c r="K34" s="106"/>
      <c r="L34" s="106"/>
      <c r="M34" s="106"/>
      <c r="N34" s="108"/>
      <c r="O34" s="101"/>
      <c r="P34" s="102"/>
      <c r="Q34" s="101"/>
      <c r="R34" s="102"/>
      <c r="S34" s="101"/>
      <c r="T34" s="126"/>
      <c r="U34" s="127"/>
      <c r="V34" s="102"/>
      <c r="W34" s="101"/>
      <c r="X34" s="102"/>
      <c r="Y34" s="101"/>
      <c r="Z34" s="102"/>
      <c r="AA34" s="101"/>
      <c r="AB34" s="139"/>
      <c r="AC34" s="140"/>
      <c r="AD34" s="141"/>
      <c r="AE34" s="142"/>
      <c r="AF34" s="141"/>
      <c r="AG34" s="142"/>
      <c r="AH34" s="141"/>
      <c r="AI34" s="142"/>
      <c r="AJ34" s="147"/>
      <c r="AK34" s="148"/>
      <c r="AL34" s="141"/>
      <c r="AM34" s="142"/>
      <c r="AN34" s="141"/>
      <c r="AO34" s="142"/>
      <c r="AP34" s="141"/>
      <c r="AQ34" s="142"/>
      <c r="AR34" s="148"/>
      <c r="AS34" s="148"/>
      <c r="AT34" s="156"/>
      <c r="AU34" s="141"/>
      <c r="AV34" s="156"/>
      <c r="AW34" s="142"/>
      <c r="AX34" s="156"/>
      <c r="AY34" s="142"/>
      <c r="AZ34" s="147"/>
      <c r="BA34" s="148"/>
      <c r="BB34" s="142"/>
      <c r="BC34" s="156"/>
      <c r="BD34" s="148"/>
      <c r="BE34" s="156"/>
      <c r="BF34" s="142"/>
      <c r="BG34" s="147"/>
      <c r="BH34" s="148"/>
      <c r="BM34" s="170"/>
      <c r="BN34" s="171"/>
      <c r="BO34" s="170"/>
      <c r="BP34" s="170"/>
      <c r="BQ34" s="170"/>
      <c r="BR34" s="170"/>
      <c r="BS34" s="170"/>
      <c r="BT34" s="170"/>
      <c r="BU34" s="179"/>
      <c r="BV34" s="179"/>
      <c r="BW34" s="179"/>
      <c r="BX34" s="180"/>
      <c r="BY34" s="179"/>
      <c r="BZ34" s="179"/>
      <c r="CA34" s="179"/>
      <c r="CB34" s="179"/>
      <c r="CC34" s="170"/>
      <c r="CD34" s="140"/>
      <c r="CE34" s="140"/>
      <c r="CF34" s="140"/>
      <c r="CG34" s="140"/>
      <c r="CH34" s="140"/>
      <c r="CI34" s="140"/>
      <c r="CJ34" s="140"/>
      <c r="CK34" s="142"/>
      <c r="CL34" s="142"/>
      <c r="CM34" s="142"/>
      <c r="CN34" s="142"/>
      <c r="CO34" s="193"/>
      <c r="CP34" s="192"/>
      <c r="CQ34" s="193"/>
      <c r="CR34" s="192"/>
      <c r="CS34" s="193"/>
      <c r="CT34" s="192"/>
      <c r="CU34" s="140"/>
      <c r="CV34" s="202"/>
      <c r="CW34" s="201"/>
      <c r="CX34" s="140"/>
      <c r="CY34" s="201"/>
      <c r="CZ34" s="101"/>
      <c r="DA34" s="201"/>
      <c r="DB34" s="101"/>
      <c r="DC34" s="101"/>
      <c r="DD34" s="201"/>
      <c r="DE34" s="215"/>
      <c r="DF34" s="142"/>
      <c r="DG34" s="142"/>
      <c r="DH34" s="142"/>
      <c r="DI34" s="142"/>
      <c r="DJ34" s="142"/>
      <c r="DK34" s="142"/>
      <c r="DL34" s="142"/>
      <c r="DM34" s="142"/>
      <c r="DN34" s="215"/>
      <c r="DO34" s="215"/>
      <c r="DP34" s="201"/>
      <c r="DQ34" s="101"/>
      <c r="DR34" s="201"/>
      <c r="DS34" s="101"/>
      <c r="DT34" s="201"/>
      <c r="DU34" s="101"/>
      <c r="DV34" s="228"/>
      <c r="DW34" s="101"/>
      <c r="DX34" s="142"/>
      <c r="DY34" s="142"/>
      <c r="DZ34" s="142"/>
      <c r="EA34" s="142"/>
      <c r="EB34" s="142"/>
      <c r="EC34" s="142"/>
      <c r="ED34" s="142"/>
      <c r="EE34" s="142"/>
      <c r="EF34" s="101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252">
        <f t="shared" si="7"/>
        <v>0</v>
      </c>
      <c r="FH34" s="253"/>
      <c r="FI34" s="253"/>
      <c r="FJ34" s="253"/>
      <c r="FK34" s="253"/>
      <c r="FL34" s="253"/>
      <c r="FM34" s="264"/>
      <c r="FN34" s="265"/>
      <c r="FO34" s="262">
        <f t="shared" si="8"/>
        <v>0</v>
      </c>
      <c r="FP34" s="265"/>
      <c r="FQ34" s="265"/>
      <c r="FR34" s="265"/>
      <c r="FS34" s="265"/>
      <c r="FT34" s="265"/>
      <c r="FU34" s="265"/>
      <c r="FV34" s="281"/>
      <c r="FW34" s="279">
        <f t="shared" si="9"/>
        <v>0</v>
      </c>
      <c r="FX34" s="265"/>
      <c r="FY34" s="265"/>
      <c r="FZ34" s="265"/>
      <c r="GA34" s="265"/>
      <c r="GB34" s="265"/>
      <c r="GC34" s="265"/>
      <c r="GD34" s="281"/>
      <c r="GE34" s="290">
        <v>0</v>
      </c>
      <c r="GF34" s="290">
        <v>0</v>
      </c>
      <c r="GG34" s="290"/>
      <c r="GH34" s="290">
        <v>0</v>
      </c>
      <c r="GI34" s="290"/>
      <c r="GJ34" s="290">
        <v>0</v>
      </c>
      <c r="GK34" s="265">
        <v>0</v>
      </c>
      <c r="GL34" s="265"/>
      <c r="GM34" s="290">
        <v>492</v>
      </c>
      <c r="GN34" s="265">
        <v>556</v>
      </c>
      <c r="GO34" s="265"/>
      <c r="GP34" s="265">
        <v>556</v>
      </c>
      <c r="GQ34" s="265"/>
      <c r="GR34" s="265">
        <v>556</v>
      </c>
      <c r="GS34" s="265">
        <v>556</v>
      </c>
    </row>
    <row r="35" ht="15" spans="1:201">
      <c r="A35" s="43"/>
      <c r="B35" s="61" t="s">
        <v>387</v>
      </c>
      <c r="C35" s="41" t="s">
        <v>392</v>
      </c>
      <c r="D35" s="42"/>
      <c r="E35" s="42"/>
      <c r="F35" s="42"/>
      <c r="G35" s="41" t="s">
        <v>382</v>
      </c>
      <c r="H35" s="60"/>
      <c r="I35" s="105"/>
      <c r="J35" s="106"/>
      <c r="K35" s="106"/>
      <c r="L35" s="106"/>
      <c r="M35" s="106"/>
      <c r="N35" s="108"/>
      <c r="O35" s="101"/>
      <c r="P35" s="102"/>
      <c r="Q35" s="101"/>
      <c r="R35" s="102"/>
      <c r="S35" s="101"/>
      <c r="T35" s="126"/>
      <c r="U35" s="127"/>
      <c r="V35" s="102"/>
      <c r="W35" s="101"/>
      <c r="X35" s="102"/>
      <c r="Y35" s="101"/>
      <c r="Z35" s="102"/>
      <c r="AA35" s="101"/>
      <c r="AB35" s="139"/>
      <c r="AC35" s="140"/>
      <c r="AD35" s="141"/>
      <c r="AE35" s="142"/>
      <c r="AF35" s="141"/>
      <c r="AG35" s="142"/>
      <c r="AH35" s="141"/>
      <c r="AI35" s="142"/>
      <c r="AJ35" s="147"/>
      <c r="AK35" s="148"/>
      <c r="AL35" s="141"/>
      <c r="AM35" s="142"/>
      <c r="AN35" s="141"/>
      <c r="AO35" s="142"/>
      <c r="AP35" s="141"/>
      <c r="AQ35" s="142"/>
      <c r="AR35" s="148"/>
      <c r="AS35" s="148"/>
      <c r="AT35" s="156"/>
      <c r="AU35" s="141"/>
      <c r="AV35" s="156"/>
      <c r="AW35" s="142"/>
      <c r="AX35" s="156"/>
      <c r="AY35" s="142"/>
      <c r="AZ35" s="147"/>
      <c r="BA35" s="148"/>
      <c r="BB35" s="142"/>
      <c r="BC35" s="156"/>
      <c r="BD35" s="148"/>
      <c r="BE35" s="156"/>
      <c r="BF35" s="142"/>
      <c r="BG35" s="147"/>
      <c r="BH35" s="148"/>
      <c r="BM35" s="170"/>
      <c r="BN35" s="171"/>
      <c r="BO35" s="170"/>
      <c r="BP35" s="170"/>
      <c r="BQ35" s="170"/>
      <c r="BR35" s="170"/>
      <c r="BS35" s="170"/>
      <c r="BT35" s="170"/>
      <c r="BU35" s="179"/>
      <c r="BV35" s="179"/>
      <c r="BW35" s="179"/>
      <c r="BX35" s="180"/>
      <c r="BY35" s="179"/>
      <c r="BZ35" s="179"/>
      <c r="CA35" s="179"/>
      <c r="CB35" s="179"/>
      <c r="CC35" s="170"/>
      <c r="CD35" s="140"/>
      <c r="CE35" s="140"/>
      <c r="CF35" s="140"/>
      <c r="CG35" s="140"/>
      <c r="CH35" s="140"/>
      <c r="CI35" s="140"/>
      <c r="CJ35" s="140"/>
      <c r="CK35" s="142"/>
      <c r="CL35" s="142"/>
      <c r="CM35" s="142"/>
      <c r="CN35" s="142"/>
      <c r="CO35" s="193"/>
      <c r="CP35" s="192"/>
      <c r="CQ35" s="193"/>
      <c r="CR35" s="192"/>
      <c r="CS35" s="193"/>
      <c r="CT35" s="192"/>
      <c r="CU35" s="140"/>
      <c r="CV35" s="202"/>
      <c r="CW35" s="201"/>
      <c r="CX35" s="140"/>
      <c r="CY35" s="201"/>
      <c r="CZ35" s="101"/>
      <c r="DA35" s="201"/>
      <c r="DB35" s="101"/>
      <c r="DC35" s="101"/>
      <c r="DD35" s="201"/>
      <c r="DE35" s="215"/>
      <c r="DF35" s="142"/>
      <c r="DG35" s="142"/>
      <c r="DH35" s="142"/>
      <c r="DI35" s="142"/>
      <c r="DJ35" s="142"/>
      <c r="DK35" s="142"/>
      <c r="DL35" s="142"/>
      <c r="DM35" s="142"/>
      <c r="DN35" s="215"/>
      <c r="DO35" s="215"/>
      <c r="DP35" s="201"/>
      <c r="DQ35" s="101"/>
      <c r="DR35" s="201"/>
      <c r="DS35" s="101"/>
      <c r="DT35" s="201"/>
      <c r="DU35" s="101"/>
      <c r="DV35" s="228"/>
      <c r="DW35" s="101"/>
      <c r="DX35" s="142"/>
      <c r="DY35" s="142"/>
      <c r="DZ35" s="142"/>
      <c r="EA35" s="142"/>
      <c r="EB35" s="142"/>
      <c r="EC35" s="142"/>
      <c r="ED35" s="142"/>
      <c r="EE35" s="142"/>
      <c r="EF35" s="101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252">
        <f t="shared" si="7"/>
        <v>0</v>
      </c>
      <c r="FH35" s="253"/>
      <c r="FI35" s="253"/>
      <c r="FJ35" s="253"/>
      <c r="FK35" s="253"/>
      <c r="FL35" s="253"/>
      <c r="FM35" s="264"/>
      <c r="FN35" s="265"/>
      <c r="FO35" s="262">
        <f t="shared" si="8"/>
        <v>0</v>
      </c>
      <c r="FP35" s="265"/>
      <c r="FQ35" s="265"/>
      <c r="FR35" s="265"/>
      <c r="FS35" s="265"/>
      <c r="FT35" s="265"/>
      <c r="FU35" s="265"/>
      <c r="FV35" s="281"/>
      <c r="FW35" s="279">
        <f t="shared" si="9"/>
        <v>0</v>
      </c>
      <c r="FX35" s="265"/>
      <c r="FY35" s="265"/>
      <c r="FZ35" s="265"/>
      <c r="GA35" s="265"/>
      <c r="GB35" s="265"/>
      <c r="GC35" s="265"/>
      <c r="GD35" s="281"/>
      <c r="GE35" s="290">
        <v>0</v>
      </c>
      <c r="GF35" s="290">
        <v>0</v>
      </c>
      <c r="GG35" s="290"/>
      <c r="GH35" s="290">
        <v>0</v>
      </c>
      <c r="GI35" s="290"/>
      <c r="GJ35" s="290">
        <v>0</v>
      </c>
      <c r="GK35" s="265">
        <v>0</v>
      </c>
      <c r="GL35" s="265"/>
      <c r="GM35" s="290">
        <v>0</v>
      </c>
      <c r="GN35" s="265"/>
      <c r="GO35" s="265"/>
      <c r="GP35" s="265"/>
      <c r="GQ35" s="265"/>
      <c r="GR35" s="265"/>
      <c r="GS35" s="265"/>
    </row>
    <row r="36" ht="25.5" spans="1:201">
      <c r="A36" s="43"/>
      <c r="B36" s="61" t="s">
        <v>387</v>
      </c>
      <c r="C36" s="44" t="s">
        <v>358</v>
      </c>
      <c r="D36" s="45"/>
      <c r="E36" s="45" t="s">
        <v>359</v>
      </c>
      <c r="F36" s="45" t="s">
        <v>360</v>
      </c>
      <c r="G36" s="44" t="s">
        <v>361</v>
      </c>
      <c r="H36" s="45" t="s">
        <v>393</v>
      </c>
      <c r="I36" s="89" t="s">
        <v>363</v>
      </c>
      <c r="J36" s="45"/>
      <c r="K36" s="109"/>
      <c r="L36" s="109"/>
      <c r="M36" s="89"/>
      <c r="N36" s="92">
        <f>O36*0.9</f>
        <v>0</v>
      </c>
      <c r="O36" s="93"/>
      <c r="P36" s="92">
        <f>Q36*0.9</f>
        <v>0</v>
      </c>
      <c r="Q36" s="93"/>
      <c r="R36" s="92">
        <f>S36*0.9</f>
        <v>0</v>
      </c>
      <c r="S36" s="93"/>
      <c r="T36" s="92">
        <f>U36*0.9</f>
        <v>0</v>
      </c>
      <c r="U36" s="93"/>
      <c r="V36" s="92">
        <f>W36*0.9</f>
        <v>149.976</v>
      </c>
      <c r="W36" s="93">
        <v>166.64</v>
      </c>
      <c r="X36" s="92">
        <f>Y36*0.9</f>
        <v>0</v>
      </c>
      <c r="Y36" s="93"/>
      <c r="Z36" s="92">
        <f>AA36*0.9</f>
        <v>0</v>
      </c>
      <c r="AA36" s="93"/>
      <c r="AB36" s="92">
        <f>AC36*0.9</f>
        <v>0</v>
      </c>
      <c r="AC36" s="93"/>
      <c r="AD36" s="92">
        <f>AE36*0.9</f>
        <v>0</v>
      </c>
      <c r="AE36" s="135"/>
      <c r="AF36" s="92">
        <v>0</v>
      </c>
      <c r="AG36" s="135"/>
      <c r="AH36" s="92">
        <v>0</v>
      </c>
      <c r="AI36" s="135"/>
      <c r="AJ36" s="92">
        <v>0</v>
      </c>
      <c r="AK36" s="135"/>
      <c r="AL36" s="143">
        <v>183.06</v>
      </c>
      <c r="AM36" s="4">
        <v>226</v>
      </c>
      <c r="AN36" s="143"/>
      <c r="AO36" s="4">
        <v>0</v>
      </c>
      <c r="AP36" s="143"/>
      <c r="AQ36" s="4">
        <v>0</v>
      </c>
      <c r="AR36" s="135"/>
      <c r="AS36" s="4"/>
      <c r="AT36" s="4"/>
      <c r="AU36" s="143">
        <v>65.256975</v>
      </c>
      <c r="AV36" s="4"/>
      <c r="AW36" s="135"/>
      <c r="AX36" s="4"/>
      <c r="AY36" s="135"/>
      <c r="AZ36" s="4"/>
      <c r="BA36" s="135"/>
      <c r="BB36" s="135">
        <v>72.51</v>
      </c>
      <c r="BC36" s="4"/>
      <c r="BD36" s="135"/>
      <c r="BE36" s="4"/>
      <c r="BF36" s="135"/>
      <c r="BG36" s="4"/>
      <c r="BH36" s="135"/>
      <c r="BM36" s="172">
        <f>AE36*0.9</f>
        <v>0</v>
      </c>
      <c r="BN36" s="173">
        <f>BM36*0.9</f>
        <v>0</v>
      </c>
      <c r="BO36" s="174">
        <f>AG36*0.9</f>
        <v>0</v>
      </c>
      <c r="BP36" s="174">
        <f>BO36*0.9</f>
        <v>0</v>
      </c>
      <c r="BQ36" s="174">
        <f>AI36*0.9</f>
        <v>0</v>
      </c>
      <c r="BR36" s="174">
        <f>BQ36*0.9</f>
        <v>0</v>
      </c>
      <c r="BS36" s="174">
        <f>BT36*0.9</f>
        <v>0</v>
      </c>
      <c r="BT36" s="172">
        <f>AK36*0.9</f>
        <v>0</v>
      </c>
      <c r="BU36" s="9">
        <f>AL36*0.9</f>
        <v>164.754</v>
      </c>
      <c r="BV36" s="9">
        <f>BU36*0.9</f>
        <v>148.2786</v>
      </c>
      <c r="BW36" s="9">
        <f>AN36*0.9</f>
        <v>0</v>
      </c>
      <c r="BX36" s="181">
        <f>BW36*0.9</f>
        <v>0</v>
      </c>
      <c r="BY36" s="9">
        <f>AP36*0.9</f>
        <v>0</v>
      </c>
      <c r="BZ36" s="9">
        <f>BY36*0.9</f>
        <v>0</v>
      </c>
      <c r="CA36" s="9">
        <f>CB36*0.9</f>
        <v>0</v>
      </c>
      <c r="CB36" s="9">
        <f>AR36*0.9</f>
        <v>0</v>
      </c>
      <c r="CC36" s="172">
        <f>AU36*0.9</f>
        <v>58.7312775</v>
      </c>
      <c r="CD36" s="186">
        <f>CC36*0.9*0.9</f>
        <v>47.572334775</v>
      </c>
      <c r="CE36" s="186">
        <f>AW36*0.9</f>
        <v>0</v>
      </c>
      <c r="CF36" s="186">
        <f>CE36*0.9*0.9</f>
        <v>0</v>
      </c>
      <c r="CG36" s="186">
        <f>AY36*0.9</f>
        <v>0</v>
      </c>
      <c r="CH36" s="186">
        <f>CG36*0.9*0.9</f>
        <v>0</v>
      </c>
      <c r="CI36" s="186">
        <f>CJ36*0.9*0.9</f>
        <v>0</v>
      </c>
      <c r="CJ36" s="187">
        <f>BA36*0.9</f>
        <v>0</v>
      </c>
      <c r="CK36" s="194">
        <f>CD36-CD36*10/100</f>
        <v>42.8151012975</v>
      </c>
      <c r="CL36" s="194">
        <f>CF36-CF36*10/100</f>
        <v>0</v>
      </c>
      <c r="CM36" s="194">
        <f>CH36-CH36*10/100</f>
        <v>0</v>
      </c>
      <c r="CN36" s="194">
        <f>CI36-CI36*10/100</f>
        <v>0</v>
      </c>
      <c r="CO36" s="195">
        <f>BB36*0.9</f>
        <v>65.259</v>
      </c>
      <c r="CP36" s="196">
        <f>CO36*0.9*0.9</f>
        <v>52.85979</v>
      </c>
      <c r="CQ36" s="195">
        <f>BD36*0.9</f>
        <v>0</v>
      </c>
      <c r="CR36" s="196">
        <f>CQ36*0.9*0.9</f>
        <v>0</v>
      </c>
      <c r="CS36" s="195">
        <f>BF36*0.9</f>
        <v>0</v>
      </c>
      <c r="CT36" s="196">
        <f>CS36*0.9*0.9</f>
        <v>0</v>
      </c>
      <c r="CU36" s="203">
        <f>CV36*0.9*0.9</f>
        <v>0</v>
      </c>
      <c r="CV36" s="204">
        <f>BH36*0.9</f>
        <v>0</v>
      </c>
      <c r="CW36" s="187">
        <v>65.259</v>
      </c>
      <c r="CX36" s="186">
        <f>CW36*0.9*0.9</f>
        <v>52.85979</v>
      </c>
      <c r="CY36" s="168"/>
      <c r="CZ36" s="168">
        <f>CY36*0.9*0.9</f>
        <v>0</v>
      </c>
      <c r="DA36" s="168"/>
      <c r="DB36" s="168">
        <f>DA36*0.9*0.9</f>
        <v>0</v>
      </c>
      <c r="DC36" s="168">
        <f>DD36*0.9*0.9</f>
        <v>0</v>
      </c>
      <c r="DD36" s="205"/>
      <c r="DF36" s="194">
        <f>CX36-CX36*10/100</f>
        <v>47.573811</v>
      </c>
      <c r="DG36" s="194">
        <f>DF36*0.9</f>
        <v>42.8164299</v>
      </c>
      <c r="DH36" s="194">
        <f>CZ36-CZ36*10/100</f>
        <v>0</v>
      </c>
      <c r="DI36" s="194">
        <f>DH36*0.9</f>
        <v>0</v>
      </c>
      <c r="DJ36" s="194">
        <f>DB36-DB36*10/100</f>
        <v>0</v>
      </c>
      <c r="DK36" s="194">
        <f>DJ36*0.9</f>
        <v>0</v>
      </c>
      <c r="DL36" s="194">
        <f>DM36*0.9</f>
        <v>0</v>
      </c>
      <c r="DM36" s="194">
        <f>DC36-DC36*10/100</f>
        <v>0</v>
      </c>
      <c r="DP36" s="187"/>
      <c r="DQ36" s="178">
        <f>58.73*0.9</f>
        <v>52.857</v>
      </c>
      <c r="DR36" s="178"/>
      <c r="DS36" s="178">
        <f>DR36*0.7*1.05</f>
        <v>0</v>
      </c>
      <c r="DT36" s="178"/>
      <c r="DU36" s="178">
        <f>DT36*0.7*1.05</f>
        <v>0</v>
      </c>
      <c r="DV36" s="229"/>
      <c r="DW36" s="178">
        <f>DV36*0.7*1.05</f>
        <v>0</v>
      </c>
      <c r="DX36" s="194">
        <f>DQ36-DQ36*10/100</f>
        <v>47.5713</v>
      </c>
      <c r="DY36" s="194">
        <f>DX36*0.9</f>
        <v>42.81417</v>
      </c>
      <c r="DZ36" s="194">
        <f>DS36-DS36*10/100</f>
        <v>0</v>
      </c>
      <c r="EA36" s="194">
        <f>DZ36*0.9</f>
        <v>0</v>
      </c>
      <c r="EB36" s="194">
        <f>DU36-DU36*10/100</f>
        <v>0</v>
      </c>
      <c r="EC36" s="194">
        <f>EB36*0.9</f>
        <v>0</v>
      </c>
      <c r="ED36" s="194">
        <f>EE36*0.9</f>
        <v>0</v>
      </c>
      <c r="EE36" s="194">
        <f>DW36-DW36*10/100</f>
        <v>0</v>
      </c>
      <c r="EF36" s="178"/>
      <c r="EG36" s="238">
        <f>DQ36+EF36</f>
        <v>52.857</v>
      </c>
      <c r="EH36" s="238">
        <f>DS36+EF36</f>
        <v>0</v>
      </c>
      <c r="EI36" s="238">
        <f>DU36+EF36</f>
        <v>0</v>
      </c>
      <c r="EJ36" s="238">
        <f>DW36+EF36</f>
        <v>0</v>
      </c>
      <c r="EK36" s="194">
        <f>EG36-EG36*10/100</f>
        <v>47.5713</v>
      </c>
      <c r="EL36" s="194">
        <f>EK36*0.9</f>
        <v>42.81417</v>
      </c>
      <c r="EM36" s="194">
        <f>EH36-EH36*10/100</f>
        <v>0</v>
      </c>
      <c r="EN36" s="194">
        <f>EM36*0.9</f>
        <v>0</v>
      </c>
      <c r="EO36" s="194">
        <f>EI36-EI36*10/100</f>
        <v>0</v>
      </c>
      <c r="EP36" s="194">
        <f>EO36*0.9</f>
        <v>0</v>
      </c>
      <c r="EQ36" s="194">
        <f>ER36*0.9</f>
        <v>0</v>
      </c>
      <c r="ER36" s="194">
        <f>EJ36-EJ36*10/100</f>
        <v>0</v>
      </c>
      <c r="ET36" s="238">
        <v>0</v>
      </c>
      <c r="EU36" s="238">
        <v>0</v>
      </c>
      <c r="EV36" s="238">
        <v>0</v>
      </c>
      <c r="EW36" s="238">
        <v>0</v>
      </c>
      <c r="EX36" s="248">
        <f>ET36+(ET36*5/100)</f>
        <v>0</v>
      </c>
      <c r="EY36" s="248">
        <f>EU36+(EU36*5/100)</f>
        <v>0</v>
      </c>
      <c r="EZ36" s="248">
        <f>EV36+(EV36*5/100)</f>
        <v>0</v>
      </c>
      <c r="FA36" s="248">
        <f>EW36+(EW36*5/100)</f>
        <v>0</v>
      </c>
      <c r="FB36" s="249">
        <f>EX36-(EX36*30/100)</f>
        <v>0</v>
      </c>
      <c r="FC36" s="249">
        <f>EY36-(EY36*30/100)</f>
        <v>0</v>
      </c>
      <c r="FD36" s="249">
        <f>EZ36-(EZ36*30/100)</f>
        <v>0</v>
      </c>
      <c r="FE36" s="249">
        <f>FA36-(FA36*30/100)</f>
        <v>0</v>
      </c>
      <c r="FF36" s="252">
        <v>42.813</v>
      </c>
      <c r="FG36" s="252">
        <f t="shared" si="7"/>
        <v>28.0896093</v>
      </c>
      <c r="FH36" s="252">
        <v>0</v>
      </c>
      <c r="FI36" s="252">
        <f>FH36*0.9</f>
        <v>0</v>
      </c>
      <c r="FJ36" s="252">
        <v>0</v>
      </c>
      <c r="FK36" s="252">
        <f>FJ36*0.9</f>
        <v>0</v>
      </c>
      <c r="FL36" s="252">
        <f>FM36*0.9</f>
        <v>0</v>
      </c>
      <c r="FM36" s="260">
        <v>0</v>
      </c>
      <c r="FN36" s="267"/>
      <c r="FO36" s="262">
        <f t="shared" si="8"/>
        <v>0</v>
      </c>
      <c r="FP36" s="262"/>
      <c r="FQ36" s="262">
        <f>FP36*0.7*1.05</f>
        <v>0</v>
      </c>
      <c r="FR36" s="262"/>
      <c r="FS36" s="262">
        <f>FR36*0.7*1.05</f>
        <v>0</v>
      </c>
      <c r="FT36" s="262"/>
      <c r="FU36" s="262">
        <f>FT36*0.7*1.05</f>
        <v>0</v>
      </c>
      <c r="FV36" s="278">
        <v>38.53</v>
      </c>
      <c r="FW36" s="279">
        <f t="shared" si="9"/>
        <v>31.2093</v>
      </c>
      <c r="FX36" s="279">
        <f>FY36*0.9</f>
        <v>0</v>
      </c>
      <c r="FY36" s="279">
        <v>0</v>
      </c>
      <c r="FZ36" s="279">
        <f>GA36*0.9</f>
        <v>0</v>
      </c>
      <c r="GA36" s="279">
        <v>0</v>
      </c>
      <c r="GB36" s="279">
        <f>GC36*0.9</f>
        <v>0</v>
      </c>
      <c r="GC36" s="279">
        <v>0</v>
      </c>
      <c r="GD36" s="278">
        <v>30.82</v>
      </c>
      <c r="GE36" s="284">
        <f>GD36*0.9</f>
        <v>27.738</v>
      </c>
      <c r="GF36" s="284">
        <f>GG36*0.9</f>
        <v>0</v>
      </c>
      <c r="GG36" s="284">
        <v>0</v>
      </c>
      <c r="GH36" s="284">
        <f>GI36*0.9</f>
        <v>0</v>
      </c>
      <c r="GI36" s="284">
        <v>0</v>
      </c>
      <c r="GJ36" s="284">
        <f>GL36*0.9</f>
        <v>0</v>
      </c>
      <c r="GK36" s="279"/>
      <c r="GL36" s="279">
        <v>0</v>
      </c>
      <c r="GM36" s="290">
        <f>GL36*0.9</f>
        <v>0</v>
      </c>
      <c r="GN36" s="265">
        <f>GO36*0.9</f>
        <v>0</v>
      </c>
      <c r="GO36" s="265">
        <v>0</v>
      </c>
      <c r="GP36" s="265">
        <f t="shared" ref="GP36:GP39" si="13">GQ36*0.9</f>
        <v>0</v>
      </c>
      <c r="GQ36" s="265">
        <v>0</v>
      </c>
      <c r="GR36" s="265">
        <f>GS36*0.9</f>
        <v>0</v>
      </c>
      <c r="GS36" s="265">
        <f t="shared" ref="GS36:GS56" si="14">GT36*0.9</f>
        <v>0</v>
      </c>
    </row>
    <row r="37" ht="38.25" spans="1:201">
      <c r="A37" s="43"/>
      <c r="B37" s="61" t="s">
        <v>387</v>
      </c>
      <c r="C37" s="44" t="s">
        <v>394</v>
      </c>
      <c r="D37" s="45"/>
      <c r="E37" s="45" t="s">
        <v>359</v>
      </c>
      <c r="F37" s="45" t="s">
        <v>394</v>
      </c>
      <c r="G37" s="44" t="s">
        <v>395</v>
      </c>
      <c r="H37" s="45" t="s">
        <v>396</v>
      </c>
      <c r="I37" s="89" t="s">
        <v>363</v>
      </c>
      <c r="J37" s="45" t="s">
        <v>397</v>
      </c>
      <c r="K37" s="109"/>
      <c r="L37" s="109"/>
      <c r="M37" s="89"/>
      <c r="N37" s="92">
        <f>O37*0.9</f>
        <v>0</v>
      </c>
      <c r="O37" s="93"/>
      <c r="P37" s="92">
        <f>Q37*0.9</f>
        <v>0</v>
      </c>
      <c r="Q37" s="93"/>
      <c r="R37" s="92">
        <f>S37*0.9</f>
        <v>0</v>
      </c>
      <c r="S37" s="93"/>
      <c r="T37" s="92">
        <f>U37*0.9</f>
        <v>0</v>
      </c>
      <c r="U37" s="93"/>
      <c r="V37" s="92">
        <f>W37*0.9</f>
        <v>213.426</v>
      </c>
      <c r="W37" s="93">
        <v>237.14</v>
      </c>
      <c r="X37" s="92">
        <f>Y37*0.9</f>
        <v>0</v>
      </c>
      <c r="Y37" s="93"/>
      <c r="Z37" s="92">
        <f>AA37*0.9</f>
        <v>0</v>
      </c>
      <c r="AA37" s="93"/>
      <c r="AB37" s="92">
        <f>AC37*0.9</f>
        <v>0</v>
      </c>
      <c r="AC37" s="93"/>
      <c r="AD37" s="92">
        <f>AE37*0.9</f>
        <v>288.8109</v>
      </c>
      <c r="AE37" s="135">
        <v>320.901</v>
      </c>
      <c r="AF37" s="92">
        <v>0</v>
      </c>
      <c r="AG37" s="135"/>
      <c r="AH37" s="92">
        <v>0</v>
      </c>
      <c r="AI37" s="135"/>
      <c r="AJ37" s="92">
        <v>0</v>
      </c>
      <c r="AK37" s="135"/>
      <c r="AL37" s="143">
        <v>260.01</v>
      </c>
      <c r="AM37" s="4">
        <v>321</v>
      </c>
      <c r="AN37" s="143"/>
      <c r="AO37" s="4">
        <v>0</v>
      </c>
      <c r="AP37" s="143"/>
      <c r="AQ37" s="4">
        <v>0</v>
      </c>
      <c r="AR37" s="135"/>
      <c r="AS37" s="4"/>
      <c r="AT37" s="4"/>
      <c r="AU37" s="143">
        <v>92.867985</v>
      </c>
      <c r="AV37" s="4"/>
      <c r="AW37" s="135"/>
      <c r="AX37" s="4"/>
      <c r="AY37" s="135"/>
      <c r="AZ37" s="4"/>
      <c r="BA37" s="135"/>
      <c r="BB37" s="135">
        <v>103.19</v>
      </c>
      <c r="BC37" s="4"/>
      <c r="BD37" s="135"/>
      <c r="BE37" s="4"/>
      <c r="BF37" s="135"/>
      <c r="BG37" s="4"/>
      <c r="BH37" s="135"/>
      <c r="BM37" s="172">
        <f>AE37*0.9</f>
        <v>288.8109</v>
      </c>
      <c r="BN37" s="173">
        <f>BM37*0.9</f>
        <v>259.92981</v>
      </c>
      <c r="BO37" s="174">
        <f>AG37*0.9</f>
        <v>0</v>
      </c>
      <c r="BP37" s="174">
        <f>BO37*0.9</f>
        <v>0</v>
      </c>
      <c r="BQ37" s="174">
        <f>AI37*0.9</f>
        <v>0</v>
      </c>
      <c r="BR37" s="174">
        <f>BQ37*0.9</f>
        <v>0</v>
      </c>
      <c r="BS37" s="174">
        <f>BT37*0.9</f>
        <v>0</v>
      </c>
      <c r="BT37" s="172">
        <f>AK37*0.9</f>
        <v>0</v>
      </c>
      <c r="BU37" s="9">
        <f>AL37*0.9</f>
        <v>234.009</v>
      </c>
      <c r="BV37" s="9">
        <f>BU37*0.9</f>
        <v>210.6081</v>
      </c>
      <c r="BW37" s="9">
        <f>AN37*0.9</f>
        <v>0</v>
      </c>
      <c r="BX37" s="181">
        <f>BW37*0.9</f>
        <v>0</v>
      </c>
      <c r="BY37" s="9">
        <f>AP37*0.9</f>
        <v>0</v>
      </c>
      <c r="BZ37" s="9">
        <f>BY37*0.9</f>
        <v>0</v>
      </c>
      <c r="CA37" s="9">
        <f>CB37*0.9</f>
        <v>0</v>
      </c>
      <c r="CB37" s="9">
        <f>AR37*0.9</f>
        <v>0</v>
      </c>
      <c r="CC37" s="172">
        <f>AU37*0.9</f>
        <v>83.5811865</v>
      </c>
      <c r="CD37" s="186">
        <f>CC37*0.9*0.9</f>
        <v>67.700761065</v>
      </c>
      <c r="CE37" s="186">
        <f>AW37*0.9</f>
        <v>0</v>
      </c>
      <c r="CF37" s="186">
        <f>CE37*0.9*0.9</f>
        <v>0</v>
      </c>
      <c r="CG37" s="186">
        <f>AY37*0.9</f>
        <v>0</v>
      </c>
      <c r="CH37" s="186">
        <f>CG37*0.9*0.9</f>
        <v>0</v>
      </c>
      <c r="CI37" s="186">
        <f>CJ37*0.9*0.9</f>
        <v>0</v>
      </c>
      <c r="CJ37" s="187">
        <f>BA37*0.9</f>
        <v>0</v>
      </c>
      <c r="CK37" s="194">
        <f>CD37-CD37*10/100</f>
        <v>60.9306849585</v>
      </c>
      <c r="CL37" s="194">
        <f>CF37-CF37*10/100</f>
        <v>0</v>
      </c>
      <c r="CM37" s="194">
        <f>CH37-CH37*10/100</f>
        <v>0</v>
      </c>
      <c r="CN37" s="194">
        <f>CI37-CI37*10/100</f>
        <v>0</v>
      </c>
      <c r="CO37" s="195">
        <f>BB37*0.9</f>
        <v>92.871</v>
      </c>
      <c r="CP37" s="196">
        <f>CO37*0.9*0.9</f>
        <v>75.22551</v>
      </c>
      <c r="CQ37" s="195">
        <f>BD37*0.9</f>
        <v>0</v>
      </c>
      <c r="CR37" s="196">
        <f>CQ37*0.9*0.9</f>
        <v>0</v>
      </c>
      <c r="CS37" s="195">
        <f>BF37*0.9</f>
        <v>0</v>
      </c>
      <c r="CT37" s="196">
        <f>CS37*0.9*0.9</f>
        <v>0</v>
      </c>
      <c r="CU37" s="203">
        <f>CV37*0.9*0.9</f>
        <v>0</v>
      </c>
      <c r="CV37" s="204">
        <f>BH37*0.9</f>
        <v>0</v>
      </c>
      <c r="CW37" s="187">
        <v>92.871</v>
      </c>
      <c r="CX37" s="186">
        <f>CW37*0.9*0.9</f>
        <v>75.22551</v>
      </c>
      <c r="CY37" s="168"/>
      <c r="CZ37" s="168">
        <f>CY37*0.9*0.9</f>
        <v>0</v>
      </c>
      <c r="DA37" s="168"/>
      <c r="DB37" s="168">
        <f>DA37*0.9*0.9</f>
        <v>0</v>
      </c>
      <c r="DC37" s="168">
        <f>DD37*0.9*0.9</f>
        <v>0</v>
      </c>
      <c r="DD37" s="205"/>
      <c r="DF37" s="194">
        <f>CX37-CX37*10/100</f>
        <v>67.702959</v>
      </c>
      <c r="DG37" s="194">
        <f>DF37*0.9</f>
        <v>60.9326631</v>
      </c>
      <c r="DH37" s="194">
        <f>CZ37-CZ37*10/100</f>
        <v>0</v>
      </c>
      <c r="DI37" s="194">
        <f>DH37*0.9</f>
        <v>0</v>
      </c>
      <c r="DJ37" s="194">
        <f>DB37-DB37*10/100</f>
        <v>0</v>
      </c>
      <c r="DK37" s="194">
        <f>DJ37*0.9</f>
        <v>0</v>
      </c>
      <c r="DL37" s="194">
        <f>DM37*0.9</f>
        <v>0</v>
      </c>
      <c r="DM37" s="194">
        <f>DC37-DC37*10/100</f>
        <v>0</v>
      </c>
      <c r="DP37" s="187"/>
      <c r="DQ37" s="178">
        <f>83.59*0.9</f>
        <v>75.231</v>
      </c>
      <c r="DR37" s="178"/>
      <c r="DS37" s="178">
        <f>DR37*0.7*1.05</f>
        <v>0</v>
      </c>
      <c r="DT37" s="178"/>
      <c r="DU37" s="178">
        <f>DT37*0.7*1.05</f>
        <v>0</v>
      </c>
      <c r="DV37" s="229"/>
      <c r="DW37" s="178">
        <f>DV37*0.7*1.05</f>
        <v>0</v>
      </c>
      <c r="DX37" s="194">
        <f>DQ37-DQ37*10/100</f>
        <v>67.7079</v>
      </c>
      <c r="DY37" s="194">
        <f>DX37*0.9</f>
        <v>60.93711</v>
      </c>
      <c r="DZ37" s="194">
        <f>DS37-DS37*10/100</f>
        <v>0</v>
      </c>
      <c r="EA37" s="194">
        <f>DZ37*0.9</f>
        <v>0</v>
      </c>
      <c r="EB37" s="194">
        <f>DU37-DU37*10/100</f>
        <v>0</v>
      </c>
      <c r="EC37" s="194">
        <f>EB37*0.9</f>
        <v>0</v>
      </c>
      <c r="ED37" s="194">
        <f>EE37*0.9</f>
        <v>0</v>
      </c>
      <c r="EE37" s="194">
        <f>DW37-DW37*10/100</f>
        <v>0</v>
      </c>
      <c r="EF37" s="178"/>
      <c r="EG37" s="238">
        <f>DQ37+EF37</f>
        <v>75.231</v>
      </c>
      <c r="EH37" s="238">
        <f>DS37+EF37</f>
        <v>0</v>
      </c>
      <c r="EI37" s="238">
        <f>DU37+EF37</f>
        <v>0</v>
      </c>
      <c r="EJ37" s="238">
        <f>DW37+EF37</f>
        <v>0</v>
      </c>
      <c r="EK37" s="194">
        <f>EG37-EG37*10/100</f>
        <v>67.7079</v>
      </c>
      <c r="EL37" s="194">
        <f>EK37*0.9</f>
        <v>60.93711</v>
      </c>
      <c r="EM37" s="194">
        <f>EH37-EH37*10/100</f>
        <v>0</v>
      </c>
      <c r="EN37" s="194">
        <f>EM37*0.9</f>
        <v>0</v>
      </c>
      <c r="EO37" s="194">
        <f>EI37-EI37*10/100</f>
        <v>0</v>
      </c>
      <c r="EP37" s="194">
        <f>EO37*0.9</f>
        <v>0</v>
      </c>
      <c r="EQ37" s="194">
        <f>ER37*0.9</f>
        <v>0</v>
      </c>
      <c r="ER37" s="194">
        <f>EJ37-EJ37*10/100</f>
        <v>0</v>
      </c>
      <c r="ET37" s="238">
        <v>0</v>
      </c>
      <c r="EU37" s="238">
        <v>0</v>
      </c>
      <c r="EV37" s="238">
        <v>0</v>
      </c>
      <c r="EW37" s="238">
        <v>0</v>
      </c>
      <c r="EX37" s="248">
        <f>ET37+(ET37*5/100)</f>
        <v>0</v>
      </c>
      <c r="EY37" s="248">
        <f>EU37+(EU37*5/100)</f>
        <v>0</v>
      </c>
      <c r="EZ37" s="248">
        <f>EV37+(EV37*5/100)</f>
        <v>0</v>
      </c>
      <c r="FA37" s="248">
        <f>EW37+(EW37*5/100)</f>
        <v>0</v>
      </c>
      <c r="FB37" s="249">
        <f>EX37-(EX37*30/100)</f>
        <v>0</v>
      </c>
      <c r="FC37" s="249">
        <f>EY37-(EY37*30/100)</f>
        <v>0</v>
      </c>
      <c r="FD37" s="249">
        <f>EZ37-(EZ37*30/100)</f>
        <v>0</v>
      </c>
      <c r="FE37" s="249">
        <f>FA37-(FA37*30/100)</f>
        <v>0</v>
      </c>
      <c r="FF37" s="252">
        <v>60.939</v>
      </c>
      <c r="FG37" s="252">
        <f t="shared" si="7"/>
        <v>39.9820779</v>
      </c>
      <c r="FH37" s="252">
        <v>0</v>
      </c>
      <c r="FI37" s="252">
        <f>FH37*0.9</f>
        <v>0</v>
      </c>
      <c r="FJ37" s="252">
        <v>0</v>
      </c>
      <c r="FK37" s="252">
        <f>FJ37*0.9</f>
        <v>0</v>
      </c>
      <c r="FL37" s="252">
        <f>FM37*0.9</f>
        <v>0</v>
      </c>
      <c r="FM37" s="260">
        <v>0</v>
      </c>
      <c r="FN37" s="267"/>
      <c r="FO37" s="262">
        <f t="shared" si="8"/>
        <v>0</v>
      </c>
      <c r="FP37" s="262"/>
      <c r="FQ37" s="262">
        <f>FP37*0.7*1.05</f>
        <v>0</v>
      </c>
      <c r="FR37" s="262"/>
      <c r="FS37" s="262">
        <f>FR37*0.7*1.05</f>
        <v>0</v>
      </c>
      <c r="FT37" s="262"/>
      <c r="FU37" s="262">
        <f>FT37*0.7*1.05</f>
        <v>0</v>
      </c>
      <c r="FV37" s="278">
        <v>54.85</v>
      </c>
      <c r="FW37" s="279">
        <f t="shared" si="9"/>
        <v>44.4285</v>
      </c>
      <c r="FX37" s="279">
        <f>FY37*0.9</f>
        <v>0</v>
      </c>
      <c r="FY37" s="279">
        <v>0</v>
      </c>
      <c r="FZ37" s="279">
        <f>GA37*0.9</f>
        <v>0</v>
      </c>
      <c r="GA37" s="279">
        <v>0</v>
      </c>
      <c r="GB37" s="279">
        <f>GC37*0.9</f>
        <v>0</v>
      </c>
      <c r="GC37" s="279">
        <v>0</v>
      </c>
      <c r="GD37" s="278">
        <v>43.88</v>
      </c>
      <c r="GE37" s="284">
        <f>GD37*0.9</f>
        <v>39.492</v>
      </c>
      <c r="GF37" s="284">
        <f>GG37*0.9</f>
        <v>0</v>
      </c>
      <c r="GG37" s="284">
        <v>0</v>
      </c>
      <c r="GH37" s="284">
        <f>GI37*0.9</f>
        <v>0</v>
      </c>
      <c r="GI37" s="284">
        <v>0</v>
      </c>
      <c r="GJ37" s="284">
        <f>GL37*0.9</f>
        <v>0</v>
      </c>
      <c r="GK37" s="279"/>
      <c r="GL37" s="279">
        <v>0</v>
      </c>
      <c r="GM37" s="290">
        <f>GL37*0.9</f>
        <v>0</v>
      </c>
      <c r="GN37" s="265">
        <f>GO37*0.9</f>
        <v>0</v>
      </c>
      <c r="GO37" s="265">
        <v>0</v>
      </c>
      <c r="GP37" s="265">
        <f t="shared" si="13"/>
        <v>0</v>
      </c>
      <c r="GQ37" s="265">
        <v>0</v>
      </c>
      <c r="GR37" s="265">
        <f>GS37*0.9</f>
        <v>0</v>
      </c>
      <c r="GS37" s="265">
        <f t="shared" si="14"/>
        <v>0</v>
      </c>
    </row>
    <row r="38" spans="1:201">
      <c r="A38" s="62" t="s">
        <v>398</v>
      </c>
      <c r="B38" s="52"/>
      <c r="C38" s="63"/>
      <c r="D38" s="52"/>
      <c r="E38" s="52"/>
      <c r="F38" s="52"/>
      <c r="G38" s="63"/>
      <c r="H38" s="52"/>
      <c r="I38" s="98"/>
      <c r="J38" s="99" t="s">
        <v>373</v>
      </c>
      <c r="K38" s="99" t="s">
        <v>374</v>
      </c>
      <c r="L38" s="99" t="s">
        <v>375</v>
      </c>
      <c r="M38" s="99" t="s">
        <v>376</v>
      </c>
      <c r="N38" s="110" t="s">
        <v>337</v>
      </c>
      <c r="O38" s="101" t="s">
        <v>337</v>
      </c>
      <c r="P38" s="101" t="s">
        <v>338</v>
      </c>
      <c r="Q38" s="101" t="s">
        <v>338</v>
      </c>
      <c r="R38" s="101" t="s">
        <v>339</v>
      </c>
      <c r="S38" s="101" t="s">
        <v>339</v>
      </c>
      <c r="T38" s="128" t="s">
        <v>340</v>
      </c>
      <c r="U38" s="127" t="s">
        <v>340</v>
      </c>
      <c r="V38" s="101" t="s">
        <v>337</v>
      </c>
      <c r="W38" s="101" t="s">
        <v>337</v>
      </c>
      <c r="X38" s="101" t="s">
        <v>338</v>
      </c>
      <c r="Y38" s="101" t="s">
        <v>338</v>
      </c>
      <c r="Z38" s="101" t="s">
        <v>339</v>
      </c>
      <c r="AA38" s="101" t="s">
        <v>339</v>
      </c>
      <c r="AB38" s="140" t="s">
        <v>340</v>
      </c>
      <c r="AC38" s="140" t="s">
        <v>340</v>
      </c>
      <c r="AD38" s="142" t="s">
        <v>337</v>
      </c>
      <c r="AE38" s="142" t="s">
        <v>337</v>
      </c>
      <c r="AF38" s="142" t="s">
        <v>338</v>
      </c>
      <c r="AG38" s="142" t="s">
        <v>338</v>
      </c>
      <c r="AH38" s="142" t="s">
        <v>339</v>
      </c>
      <c r="AI38" s="142" t="s">
        <v>339</v>
      </c>
      <c r="AJ38" s="148" t="s">
        <v>340</v>
      </c>
      <c r="AK38" s="148" t="s">
        <v>340</v>
      </c>
      <c r="AL38" s="142" t="s">
        <v>337</v>
      </c>
      <c r="AM38" s="142" t="s">
        <v>337</v>
      </c>
      <c r="AN38" s="142" t="s">
        <v>338</v>
      </c>
      <c r="AO38" s="142" t="s">
        <v>338</v>
      </c>
      <c r="AP38" s="142" t="s">
        <v>339</v>
      </c>
      <c r="AQ38" s="142" t="s">
        <v>339</v>
      </c>
      <c r="AR38" s="148" t="s">
        <v>340</v>
      </c>
      <c r="AS38" s="148"/>
      <c r="AT38" s="156"/>
      <c r="AU38" s="142" t="s">
        <v>337</v>
      </c>
      <c r="AV38" s="156" t="s">
        <v>338</v>
      </c>
      <c r="AW38" s="142" t="s">
        <v>338</v>
      </c>
      <c r="AX38" s="156" t="s">
        <v>339</v>
      </c>
      <c r="AY38" s="142" t="s">
        <v>339</v>
      </c>
      <c r="AZ38" s="147" t="s">
        <v>340</v>
      </c>
      <c r="BA38" s="148" t="s">
        <v>340</v>
      </c>
      <c r="BB38" s="142" t="s">
        <v>337</v>
      </c>
      <c r="BC38" s="156" t="s">
        <v>338</v>
      </c>
      <c r="BD38" s="148" t="s">
        <v>338</v>
      </c>
      <c r="BE38" s="156" t="s">
        <v>339</v>
      </c>
      <c r="BF38" s="142" t="s">
        <v>339</v>
      </c>
      <c r="BG38" s="147" t="s">
        <v>340</v>
      </c>
      <c r="BH38" s="148" t="s">
        <v>340</v>
      </c>
      <c r="BM38" s="170"/>
      <c r="BN38" s="171"/>
      <c r="BO38" s="170"/>
      <c r="BP38" s="170"/>
      <c r="BQ38" s="170"/>
      <c r="BR38" s="170"/>
      <c r="BS38" s="170"/>
      <c r="BT38" s="170"/>
      <c r="BU38" s="179"/>
      <c r="BV38" s="179"/>
      <c r="BW38" s="179"/>
      <c r="BX38" s="180"/>
      <c r="BY38" s="179"/>
      <c r="BZ38" s="179"/>
      <c r="CA38" s="179"/>
      <c r="CB38" s="179"/>
      <c r="CC38" s="170"/>
      <c r="CD38" s="140"/>
      <c r="CE38" s="140"/>
      <c r="CF38" s="140"/>
      <c r="CG38" s="140"/>
      <c r="CH38" s="140"/>
      <c r="CI38" s="140"/>
      <c r="CJ38" s="140"/>
      <c r="CK38" s="142"/>
      <c r="CL38" s="142"/>
      <c r="CM38" s="142"/>
      <c r="CN38" s="142"/>
      <c r="CO38" s="193"/>
      <c r="CP38" s="192"/>
      <c r="CQ38" s="193"/>
      <c r="CR38" s="192"/>
      <c r="CS38" s="193"/>
      <c r="CT38" s="192"/>
      <c r="CU38" s="140"/>
      <c r="CV38" s="202"/>
      <c r="CW38" s="201"/>
      <c r="CX38" s="140"/>
      <c r="CY38" s="201"/>
      <c r="CZ38" s="101"/>
      <c r="DA38" s="201"/>
      <c r="DB38" s="101"/>
      <c r="DC38" s="101"/>
      <c r="DD38" s="201"/>
      <c r="DE38" s="215"/>
      <c r="DF38" s="142"/>
      <c r="DG38" s="142"/>
      <c r="DH38" s="142"/>
      <c r="DI38" s="142"/>
      <c r="DJ38" s="142"/>
      <c r="DK38" s="142"/>
      <c r="DL38" s="142"/>
      <c r="DM38" s="142"/>
      <c r="DN38" s="215"/>
      <c r="DO38" s="215"/>
      <c r="DP38" s="201"/>
      <c r="DQ38" s="101"/>
      <c r="DR38" s="201"/>
      <c r="DS38" s="101"/>
      <c r="DT38" s="201"/>
      <c r="DU38" s="101"/>
      <c r="DV38" s="201"/>
      <c r="DW38" s="101"/>
      <c r="DX38" s="142"/>
      <c r="DY38" s="142"/>
      <c r="DZ38" s="142"/>
      <c r="EA38" s="142"/>
      <c r="EB38" s="142"/>
      <c r="EC38" s="142"/>
      <c r="ED38" s="142"/>
      <c r="EE38" s="142"/>
      <c r="EF38" s="101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266"/>
      <c r="FN38" s="140"/>
      <c r="FO38" s="140"/>
      <c r="FP38" s="140"/>
      <c r="FQ38" s="140"/>
      <c r="FR38" s="140"/>
      <c r="FS38" s="140"/>
      <c r="FT38" s="140"/>
      <c r="FU38" s="140"/>
      <c r="FV38" s="282"/>
      <c r="FW38" s="140"/>
      <c r="FX38" s="140"/>
      <c r="FY38" s="140"/>
      <c r="FZ38" s="140"/>
      <c r="GA38" s="140"/>
      <c r="GB38" s="140"/>
      <c r="GC38" s="140"/>
      <c r="GD38" s="282"/>
      <c r="GE38" s="148"/>
      <c r="GF38" s="148"/>
      <c r="GG38" s="148"/>
      <c r="GH38" s="148"/>
      <c r="GI38" s="148"/>
      <c r="GJ38" s="148"/>
      <c r="GK38" s="140"/>
      <c r="GL38" s="140"/>
      <c r="GM38" s="148"/>
      <c r="GN38" s="140"/>
      <c r="GO38" s="140"/>
      <c r="GP38" s="140"/>
      <c r="GQ38" s="140"/>
      <c r="GR38" s="140"/>
      <c r="GS38" s="140"/>
    </row>
    <row r="39" ht="25.5" spans="1:201">
      <c r="A39" s="43" t="s">
        <v>399</v>
      </c>
      <c r="B39" s="40" t="s">
        <v>400</v>
      </c>
      <c r="C39" s="64" t="s">
        <v>378</v>
      </c>
      <c r="D39" s="56"/>
      <c r="E39" s="56" t="s">
        <v>401</v>
      </c>
      <c r="F39" s="56" t="s">
        <v>378</v>
      </c>
      <c r="G39" s="64" t="s">
        <v>402</v>
      </c>
      <c r="H39" s="56" t="s">
        <v>403</v>
      </c>
      <c r="I39" s="111"/>
      <c r="J39" s="112">
        <v>139.5</v>
      </c>
      <c r="K39" s="91"/>
      <c r="L39" s="91"/>
      <c r="M39" s="91"/>
      <c r="N39" s="92">
        <f>O39*0.9</f>
        <v>87.885</v>
      </c>
      <c r="O39" s="104">
        <f>J39*1.7-J39</f>
        <v>97.65</v>
      </c>
      <c r="P39" s="92">
        <f>Q39*0.9</f>
        <v>0</v>
      </c>
      <c r="Q39" s="104"/>
      <c r="R39" s="92">
        <f>S39*0.9</f>
        <v>0</v>
      </c>
      <c r="S39" s="104"/>
      <c r="T39" s="92">
        <f>U39*0.9</f>
        <v>0</v>
      </c>
      <c r="U39" s="93"/>
      <c r="V39" s="92">
        <f>W39*0.9</f>
        <v>233.6166</v>
      </c>
      <c r="W39" s="129">
        <v>259.574</v>
      </c>
      <c r="X39" s="92">
        <f>Y39*0.9</f>
        <v>0</v>
      </c>
      <c r="Y39" s="129"/>
      <c r="Z39" s="92">
        <f>AA39*0.9</f>
        <v>0</v>
      </c>
      <c r="AA39" s="129"/>
      <c r="AB39" s="92">
        <f>AC39*0.9</f>
        <v>0</v>
      </c>
      <c r="AC39" s="129"/>
      <c r="AD39" s="92">
        <f>AE39*0.9</f>
        <v>316.13085</v>
      </c>
      <c r="AE39" s="143">
        <v>351.2565</v>
      </c>
      <c r="AF39" s="92">
        <v>0</v>
      </c>
      <c r="AG39" s="143"/>
      <c r="AH39" s="92">
        <v>0</v>
      </c>
      <c r="AI39" s="143"/>
      <c r="AJ39" s="92">
        <v>0</v>
      </c>
      <c r="AK39" s="143"/>
      <c r="AL39" s="143">
        <v>284.31</v>
      </c>
      <c r="AM39" s="4">
        <v>351</v>
      </c>
      <c r="AN39" s="143"/>
      <c r="AO39" s="4">
        <v>0</v>
      </c>
      <c r="AP39" s="143"/>
      <c r="AQ39" s="4">
        <v>0</v>
      </c>
      <c r="AR39" s="135"/>
      <c r="AS39" s="4"/>
      <c r="AT39" s="4"/>
      <c r="AU39" s="143">
        <v>101.652705</v>
      </c>
      <c r="AV39" s="4"/>
      <c r="AW39" s="135"/>
      <c r="AX39" s="4"/>
      <c r="AY39" s="135"/>
      <c r="AZ39" s="4"/>
      <c r="BA39" s="135"/>
      <c r="BB39" s="135">
        <v>112.95</v>
      </c>
      <c r="BC39" s="4"/>
      <c r="BD39" s="135"/>
      <c r="BE39" s="4"/>
      <c r="BF39" s="135"/>
      <c r="BG39" s="4"/>
      <c r="BH39" s="135"/>
      <c r="BM39" s="172">
        <f>AE39*0.9</f>
        <v>316.13085</v>
      </c>
      <c r="BN39" s="173">
        <f>BM39*0.9</f>
        <v>284.517765</v>
      </c>
      <c r="BO39" s="174">
        <f>AG39*0.9</f>
        <v>0</v>
      </c>
      <c r="BP39" s="174">
        <f>BO39*0.9</f>
        <v>0</v>
      </c>
      <c r="BQ39" s="174">
        <f>AI39*0.9</f>
        <v>0</v>
      </c>
      <c r="BR39" s="174">
        <f>BQ39*0.9</f>
        <v>0</v>
      </c>
      <c r="BS39" s="174">
        <f>BT39*0.9</f>
        <v>0</v>
      </c>
      <c r="BT39" s="172">
        <f t="shared" ref="BT39:BU42" si="15">AK39*0.9</f>
        <v>0</v>
      </c>
      <c r="BU39" s="9">
        <f t="shared" si="15"/>
        <v>255.879</v>
      </c>
      <c r="BV39" s="9">
        <f>BU39*0.9</f>
        <v>230.2911</v>
      </c>
      <c r="BW39" s="9">
        <f>AN39*0.9</f>
        <v>0</v>
      </c>
      <c r="BX39" s="181">
        <f>BW39*0.9</f>
        <v>0</v>
      </c>
      <c r="BY39" s="9">
        <f>AP39*0.9</f>
        <v>0</v>
      </c>
      <c r="BZ39" s="9">
        <f>BY39*0.9</f>
        <v>0</v>
      </c>
      <c r="CA39" s="9">
        <f>CB39*0.9</f>
        <v>0</v>
      </c>
      <c r="CB39" s="9">
        <f>AR39*0.9</f>
        <v>0</v>
      </c>
      <c r="CC39" s="172">
        <f>AU39*0.9</f>
        <v>91.4874345</v>
      </c>
      <c r="CD39" s="186">
        <f>CC39*0.9*0.9</f>
        <v>74.104821945</v>
      </c>
      <c r="CE39" s="186">
        <f>AW39*0.9</f>
        <v>0</v>
      </c>
      <c r="CF39" s="186">
        <f>CE39*0.9*0.9</f>
        <v>0</v>
      </c>
      <c r="CG39" s="186">
        <f>AY39*0.9</f>
        <v>0</v>
      </c>
      <c r="CH39" s="186">
        <f>CG39*0.9*0.9</f>
        <v>0</v>
      </c>
      <c r="CI39" s="186">
        <f>CJ39*0.9*0.9</f>
        <v>0</v>
      </c>
      <c r="CJ39" s="187">
        <f>BA39*0.9</f>
        <v>0</v>
      </c>
      <c r="CK39" s="194">
        <f t="shared" ref="CK39:CK52" si="16">CD39-CD39*10/100</f>
        <v>66.6943397505</v>
      </c>
      <c r="CL39" s="194">
        <f t="shared" ref="CL39:CL52" si="17">CF39-CF39*10/100</f>
        <v>0</v>
      </c>
      <c r="CM39" s="194">
        <f t="shared" ref="CM39:CM52" si="18">CH39-CH39*10/100</f>
        <v>0</v>
      </c>
      <c r="CN39" s="194">
        <f t="shared" ref="CN39:CN52" si="19">CI39-CI39*10/100</f>
        <v>0</v>
      </c>
      <c r="CO39" s="195">
        <f>BB39*0.9</f>
        <v>101.655</v>
      </c>
      <c r="CP39" s="196">
        <f>CO39*0.9*0.9</f>
        <v>82.34055</v>
      </c>
      <c r="CQ39" s="195">
        <f>BD39*0.9</f>
        <v>0</v>
      </c>
      <c r="CR39" s="196">
        <f>CQ39*0.9*0.9</f>
        <v>0</v>
      </c>
      <c r="CS39" s="195">
        <f>BF39*0.9</f>
        <v>0</v>
      </c>
      <c r="CT39" s="196">
        <f>CS39*0.9*0.9</f>
        <v>0</v>
      </c>
      <c r="CU39" s="203">
        <f>CV39*0.9*0.9</f>
        <v>0</v>
      </c>
      <c r="CV39" s="204">
        <f>BH39*0.9</f>
        <v>0</v>
      </c>
      <c r="CW39" s="187">
        <v>101.655</v>
      </c>
      <c r="CX39" s="186">
        <f>CW39*0.9*0.9</f>
        <v>82.34055</v>
      </c>
      <c r="CY39" s="168"/>
      <c r="CZ39" s="168">
        <f>CY39*0.9*0.9</f>
        <v>0</v>
      </c>
      <c r="DA39" s="168"/>
      <c r="DB39" s="168">
        <f>DA39*0.9*0.9</f>
        <v>0</v>
      </c>
      <c r="DC39" s="168">
        <f>DD39*0.9*0.9</f>
        <v>0</v>
      </c>
      <c r="DD39" s="205"/>
      <c r="DF39" s="194">
        <f t="shared" ref="DF39:DF52" si="20">CX39-CX39*10/100</f>
        <v>74.106495</v>
      </c>
      <c r="DG39" s="194">
        <f t="shared" ref="DG39:DG52" si="21">DF39*0.9</f>
        <v>66.6958455</v>
      </c>
      <c r="DH39" s="194">
        <f t="shared" ref="DH39:DH52" si="22">CZ39-CZ39*10/100</f>
        <v>0</v>
      </c>
      <c r="DI39" s="194">
        <f t="shared" ref="DI39:DI50" si="23">DH39*0.9</f>
        <v>0</v>
      </c>
      <c r="DJ39" s="194">
        <f t="shared" ref="DJ39:DJ52" si="24">DB39-DB39*10/100</f>
        <v>0</v>
      </c>
      <c r="DK39" s="194">
        <f t="shared" ref="DK39:DK50" si="25">DJ39*0.9</f>
        <v>0</v>
      </c>
      <c r="DL39" s="194">
        <f t="shared" ref="DL39:DL50" si="26">DM39*0.9</f>
        <v>0</v>
      </c>
      <c r="DM39" s="194">
        <f t="shared" ref="DM39:DM52" si="27">DC39-DC39*10/100</f>
        <v>0</v>
      </c>
      <c r="DP39" s="187"/>
      <c r="DQ39" s="178">
        <f>91.49*0.9</f>
        <v>82.341</v>
      </c>
      <c r="DR39" s="178"/>
      <c r="DS39" s="178">
        <f>DR39*0.7*1.05</f>
        <v>0</v>
      </c>
      <c r="DT39" s="178"/>
      <c r="DU39" s="178">
        <f>DT39*0.7*1.05</f>
        <v>0</v>
      </c>
      <c r="DV39" s="229"/>
      <c r="DW39" s="178">
        <f>DV39*0.7*1.05</f>
        <v>0</v>
      </c>
      <c r="DX39" s="194">
        <f t="shared" ref="DX39:DX52" si="28">DQ39-DQ39*10/100</f>
        <v>74.1069</v>
      </c>
      <c r="DY39" s="194">
        <f t="shared" ref="DY39:DY50" si="29">DX39*0.9</f>
        <v>66.69621</v>
      </c>
      <c r="DZ39" s="194">
        <f t="shared" ref="DZ39:DZ52" si="30">DS39-DS39*10/100</f>
        <v>0</v>
      </c>
      <c r="EA39" s="194">
        <f t="shared" ref="EA39:EA50" si="31">DZ39*0.9</f>
        <v>0</v>
      </c>
      <c r="EB39" s="194">
        <f t="shared" ref="EB39:EB52" si="32">DU39-DU39*10/100</f>
        <v>0</v>
      </c>
      <c r="EC39" s="194">
        <f t="shared" ref="EC39:EC50" si="33">EB39*0.9</f>
        <v>0</v>
      </c>
      <c r="ED39" s="194">
        <f t="shared" ref="ED39:ED50" si="34">EE39*0.9</f>
        <v>0</v>
      </c>
      <c r="EE39" s="194">
        <f t="shared" ref="EE39:EE52" si="35">DW39-DW39*10/100</f>
        <v>0</v>
      </c>
      <c r="EF39" s="178"/>
      <c r="EG39" s="238">
        <f>DQ39+EF39</f>
        <v>82.341</v>
      </c>
      <c r="EH39" s="238">
        <f>DS39+EF39</f>
        <v>0</v>
      </c>
      <c r="EI39" s="238">
        <f>DU39+EF39</f>
        <v>0</v>
      </c>
      <c r="EJ39" s="238">
        <f>DW39+EF39</f>
        <v>0</v>
      </c>
      <c r="EK39" s="194">
        <f>EG39-EG39*10/100</f>
        <v>74.1069</v>
      </c>
      <c r="EL39" s="194">
        <f t="shared" ref="EL39:EL50" si="36">EK39*0.9</f>
        <v>66.69621</v>
      </c>
      <c r="EM39" s="194">
        <f t="shared" ref="EM39:EM52" si="37">EH39-EH39*10/100</f>
        <v>0</v>
      </c>
      <c r="EN39" s="194">
        <f t="shared" ref="EN39:EN50" si="38">EM39*0.9</f>
        <v>0</v>
      </c>
      <c r="EO39" s="194">
        <f t="shared" ref="EO39:EO52" si="39">EI39-EI39*10/100</f>
        <v>0</v>
      </c>
      <c r="EP39" s="194">
        <f t="shared" ref="EP39:EP50" si="40">EO39*0.9</f>
        <v>0</v>
      </c>
      <c r="EQ39" s="194">
        <f t="shared" ref="EQ39:EQ50" si="41">ER39*0.9</f>
        <v>0</v>
      </c>
      <c r="ER39" s="194">
        <f t="shared" ref="ER39:ER52" si="42">EJ39-EJ39*10/100</f>
        <v>0</v>
      </c>
      <c r="ET39" s="238">
        <v>0</v>
      </c>
      <c r="EU39" s="238">
        <v>0</v>
      </c>
      <c r="EV39" s="238">
        <v>0</v>
      </c>
      <c r="EW39" s="238">
        <v>0</v>
      </c>
      <c r="EX39" s="248">
        <v>680.4</v>
      </c>
      <c r="EY39" s="248">
        <f t="shared" ref="EY39:EY52" si="43">EU39+(EU39*5/100)</f>
        <v>0</v>
      </c>
      <c r="EZ39" s="248">
        <f t="shared" ref="EZ39:EZ52" si="44">EV39+(EV39*5/100)</f>
        <v>0</v>
      </c>
      <c r="FA39" s="248">
        <f t="shared" ref="FA39:FA52" si="45">EW39+(EW39*5/100)</f>
        <v>0</v>
      </c>
      <c r="FB39" s="249">
        <f>EX39-(EX39*30/100)</f>
        <v>476.28</v>
      </c>
      <c r="FC39" s="249">
        <f t="shared" ref="FC39:FC52" si="46">EY39-(EY39*30/100)</f>
        <v>0</v>
      </c>
      <c r="FD39" s="249">
        <f t="shared" ref="FD39:FD52" si="47">EZ39-(EZ39*30/100)</f>
        <v>0</v>
      </c>
      <c r="FE39" s="249">
        <f t="shared" ref="FE39:FE52" si="48">FA39-(FA39*30/100)</f>
        <v>0</v>
      </c>
      <c r="FF39" s="252">
        <v>476.28</v>
      </c>
      <c r="FG39" s="252">
        <f t="shared" si="7"/>
        <v>312.487308</v>
      </c>
      <c r="FH39" s="252">
        <v>0</v>
      </c>
      <c r="FI39" s="252">
        <f>FH39*0.9</f>
        <v>0</v>
      </c>
      <c r="FJ39" s="252">
        <v>0</v>
      </c>
      <c r="FK39" s="252">
        <f>FJ39*0.9</f>
        <v>0</v>
      </c>
      <c r="FL39" s="252">
        <f>FM39*0.9</f>
        <v>0</v>
      </c>
      <c r="FM39" s="260">
        <v>0</v>
      </c>
      <c r="FN39" s="261">
        <v>648</v>
      </c>
      <c r="FO39" s="262">
        <f t="shared" si="8"/>
        <v>385.7868</v>
      </c>
      <c r="FP39" s="262"/>
      <c r="FQ39" s="262">
        <f t="shared" ref="FQ39:FQ55" si="49">FP39*0.7*1.05</f>
        <v>0</v>
      </c>
      <c r="FR39" s="262"/>
      <c r="FS39" s="262">
        <f>FR39*0.7*1.05</f>
        <v>0</v>
      </c>
      <c r="FT39" s="262"/>
      <c r="FU39" s="262">
        <f t="shared" ref="FU39:FU55" si="50">FT39*0.7*1.05</f>
        <v>0</v>
      </c>
      <c r="FV39" s="278">
        <v>680.4</v>
      </c>
      <c r="FW39" s="279">
        <f t="shared" si="9"/>
        <v>551.124</v>
      </c>
      <c r="FX39" s="279">
        <f>FY39*0.9</f>
        <v>0</v>
      </c>
      <c r="FY39" s="279">
        <v>0</v>
      </c>
      <c r="FZ39" s="279">
        <f>GA39*0.9</f>
        <v>0</v>
      </c>
      <c r="GA39" s="279">
        <v>0</v>
      </c>
      <c r="GB39" s="279">
        <f>GC39*0.9</f>
        <v>0</v>
      </c>
      <c r="GC39" s="279">
        <v>0</v>
      </c>
      <c r="GD39" s="278">
        <v>500.09</v>
      </c>
      <c r="GE39" s="284">
        <f>GD39*0.9</f>
        <v>450.081</v>
      </c>
      <c r="GF39" s="284">
        <f>GG39*0.9</f>
        <v>0</v>
      </c>
      <c r="GG39" s="284">
        <v>0</v>
      </c>
      <c r="GH39" s="284">
        <f>GI39*0.9</f>
        <v>0</v>
      </c>
      <c r="GI39" s="284">
        <v>0</v>
      </c>
      <c r="GJ39" s="284">
        <f>GL39*0.9</f>
        <v>0</v>
      </c>
      <c r="GK39" s="279"/>
      <c r="GL39" s="279">
        <v>0</v>
      </c>
      <c r="GM39" s="290">
        <f>GL39*0.9</f>
        <v>0</v>
      </c>
      <c r="GN39" s="265">
        <f>GO39*0.9</f>
        <v>0</v>
      </c>
      <c r="GO39" s="265">
        <v>0</v>
      </c>
      <c r="GP39" s="265">
        <f t="shared" si="13"/>
        <v>0</v>
      </c>
      <c r="GQ39" s="265">
        <v>0</v>
      </c>
      <c r="GR39" s="265">
        <f>GS39*0.9</f>
        <v>0</v>
      </c>
      <c r="GS39" s="265">
        <f t="shared" si="14"/>
        <v>0</v>
      </c>
    </row>
    <row r="40" ht="25.5" spans="1:201">
      <c r="A40" s="43"/>
      <c r="B40" s="40" t="s">
        <v>400</v>
      </c>
      <c r="C40" s="64" t="s">
        <v>381</v>
      </c>
      <c r="D40" s="56"/>
      <c r="E40" s="56" t="s">
        <v>404</v>
      </c>
      <c r="F40" s="56" t="s">
        <v>381</v>
      </c>
      <c r="G40" s="64" t="s">
        <v>405</v>
      </c>
      <c r="H40" s="56"/>
      <c r="I40" s="111"/>
      <c r="J40" s="112"/>
      <c r="K40" s="91"/>
      <c r="L40" s="91"/>
      <c r="M40" s="91"/>
      <c r="N40" s="92"/>
      <c r="O40" s="104"/>
      <c r="P40" s="92"/>
      <c r="Q40" s="104"/>
      <c r="R40" s="92"/>
      <c r="S40" s="104"/>
      <c r="T40" s="92"/>
      <c r="U40" s="93"/>
      <c r="V40" s="92"/>
      <c r="W40" s="129"/>
      <c r="X40" s="92"/>
      <c r="Y40" s="129"/>
      <c r="Z40" s="92"/>
      <c r="AA40" s="129"/>
      <c r="AB40" s="92"/>
      <c r="AC40" s="129"/>
      <c r="AD40" s="92"/>
      <c r="AE40" s="143"/>
      <c r="AF40" s="92"/>
      <c r="AG40" s="143"/>
      <c r="AH40" s="92"/>
      <c r="AI40" s="143"/>
      <c r="AJ40" s="92"/>
      <c r="AK40" s="143"/>
      <c r="AL40" s="143"/>
      <c r="AM40" s="4"/>
      <c r="AN40" s="143"/>
      <c r="AO40" s="4"/>
      <c r="AP40" s="143"/>
      <c r="AQ40" s="4"/>
      <c r="AR40" s="135"/>
      <c r="AS40" s="4"/>
      <c r="AT40" s="4"/>
      <c r="AU40" s="143"/>
      <c r="AV40" s="4"/>
      <c r="AW40" s="135"/>
      <c r="AX40" s="4"/>
      <c r="AY40" s="135"/>
      <c r="AZ40" s="4"/>
      <c r="BA40" s="135"/>
      <c r="BB40" s="135"/>
      <c r="BC40" s="4"/>
      <c r="BD40" s="135"/>
      <c r="BE40" s="4"/>
      <c r="BF40" s="135"/>
      <c r="BG40" s="4"/>
      <c r="BH40" s="135"/>
      <c r="BM40" s="172"/>
      <c r="BN40" s="173"/>
      <c r="BO40" s="174"/>
      <c r="BP40" s="174"/>
      <c r="BQ40" s="174"/>
      <c r="BR40" s="174"/>
      <c r="BS40" s="174"/>
      <c r="BT40" s="172"/>
      <c r="BU40" s="9"/>
      <c r="BV40" s="9"/>
      <c r="BW40" s="9"/>
      <c r="BX40" s="181"/>
      <c r="BY40" s="9"/>
      <c r="BZ40" s="9"/>
      <c r="CA40" s="9"/>
      <c r="CB40" s="9"/>
      <c r="CC40" s="172"/>
      <c r="CD40" s="186"/>
      <c r="CE40" s="186"/>
      <c r="CF40" s="186"/>
      <c r="CG40" s="186"/>
      <c r="CH40" s="186"/>
      <c r="CI40" s="186"/>
      <c r="CJ40" s="187"/>
      <c r="CK40" s="194"/>
      <c r="CL40" s="194"/>
      <c r="CM40" s="194"/>
      <c r="CN40" s="194"/>
      <c r="CO40" s="195"/>
      <c r="CP40" s="196"/>
      <c r="CQ40" s="195"/>
      <c r="CR40" s="196"/>
      <c r="CS40" s="195"/>
      <c r="CT40" s="196"/>
      <c r="CU40" s="203"/>
      <c r="CV40" s="204"/>
      <c r="CW40" s="187"/>
      <c r="CX40" s="186"/>
      <c r="CY40" s="168"/>
      <c r="CZ40" s="168"/>
      <c r="DA40" s="168"/>
      <c r="DB40" s="168"/>
      <c r="DC40" s="168"/>
      <c r="DD40" s="205"/>
      <c r="DF40" s="194"/>
      <c r="DG40" s="194"/>
      <c r="DH40" s="194"/>
      <c r="DI40" s="194"/>
      <c r="DJ40" s="194"/>
      <c r="DK40" s="194"/>
      <c r="DL40" s="194"/>
      <c r="DM40" s="194"/>
      <c r="DP40" s="187"/>
      <c r="DQ40" s="178"/>
      <c r="DR40" s="178"/>
      <c r="DS40" s="178"/>
      <c r="DT40" s="178"/>
      <c r="DU40" s="178"/>
      <c r="DV40" s="229"/>
      <c r="DW40" s="178"/>
      <c r="DX40" s="194"/>
      <c r="DY40" s="194"/>
      <c r="DZ40" s="194"/>
      <c r="EA40" s="194"/>
      <c r="EB40" s="194"/>
      <c r="EC40" s="194"/>
      <c r="ED40" s="194"/>
      <c r="EE40" s="194"/>
      <c r="EF40" s="178"/>
      <c r="EG40" s="238"/>
      <c r="EH40" s="238"/>
      <c r="EI40" s="238"/>
      <c r="EJ40" s="238"/>
      <c r="EK40" s="194"/>
      <c r="EL40" s="194"/>
      <c r="EM40" s="194"/>
      <c r="EN40" s="194"/>
      <c r="EO40" s="194"/>
      <c r="EP40" s="194"/>
      <c r="EQ40" s="194"/>
      <c r="ER40" s="194"/>
      <c r="ET40" s="238"/>
      <c r="EU40" s="238"/>
      <c r="EV40" s="238"/>
      <c r="EW40" s="238"/>
      <c r="EX40" s="248"/>
      <c r="EY40" s="248"/>
      <c r="EZ40" s="248"/>
      <c r="FA40" s="248"/>
      <c r="FB40" s="249"/>
      <c r="FC40" s="249"/>
      <c r="FD40" s="249"/>
      <c r="FE40" s="249"/>
      <c r="FF40" s="252"/>
      <c r="FG40" s="252">
        <f t="shared" si="7"/>
        <v>0</v>
      </c>
      <c r="FH40" s="252"/>
      <c r="FI40" s="252"/>
      <c r="FJ40" s="252"/>
      <c r="FK40" s="252"/>
      <c r="FL40" s="252"/>
      <c r="FM40" s="260"/>
      <c r="FN40" s="261"/>
      <c r="FO40" s="262">
        <f t="shared" si="8"/>
        <v>0</v>
      </c>
      <c r="FP40" s="262"/>
      <c r="FQ40" s="262"/>
      <c r="FR40" s="262"/>
      <c r="FS40" s="262"/>
      <c r="FT40" s="262"/>
      <c r="FU40" s="262"/>
      <c r="FV40" s="278"/>
      <c r="FW40" s="279">
        <f t="shared" si="9"/>
        <v>0</v>
      </c>
      <c r="FX40" s="279">
        <v>0</v>
      </c>
      <c r="FY40" s="279"/>
      <c r="FZ40" s="279">
        <v>0</v>
      </c>
      <c r="GA40" s="279"/>
      <c r="GB40" s="279">
        <f>GC40*0.7*1.05</f>
        <v>748.5975</v>
      </c>
      <c r="GC40" s="279">
        <v>1018.5</v>
      </c>
      <c r="GD40" s="278">
        <v>0</v>
      </c>
      <c r="GE40" s="284">
        <v>0</v>
      </c>
      <c r="GF40" s="284">
        <f t="shared" ref="GF40:GF55" si="51">GG40*0.9</f>
        <v>0</v>
      </c>
      <c r="GG40" s="284">
        <v>0</v>
      </c>
      <c r="GH40" s="284">
        <v>0</v>
      </c>
      <c r="GI40" s="284">
        <v>0</v>
      </c>
      <c r="GJ40" s="284">
        <f>GL40*0.9</f>
        <v>673.74</v>
      </c>
      <c r="GK40" s="279"/>
      <c r="GL40" s="279">
        <v>748.6</v>
      </c>
      <c r="GM40" s="290">
        <v>0</v>
      </c>
      <c r="GN40" s="265">
        <f>GO40*0.9</f>
        <v>0</v>
      </c>
      <c r="GO40" s="265">
        <v>0</v>
      </c>
      <c r="GP40" s="265">
        <v>0</v>
      </c>
      <c r="GQ40" s="265">
        <v>0</v>
      </c>
      <c r="GR40" s="265">
        <f>GS40*0.9</f>
        <v>0</v>
      </c>
      <c r="GS40" s="265">
        <f t="shared" si="14"/>
        <v>0</v>
      </c>
    </row>
    <row r="41" ht="25.5" spans="1:201">
      <c r="A41" s="43" t="s">
        <v>406</v>
      </c>
      <c r="B41" s="40" t="s">
        <v>400</v>
      </c>
      <c r="C41" s="64" t="s">
        <v>378</v>
      </c>
      <c r="D41" s="56"/>
      <c r="E41" s="56" t="s">
        <v>401</v>
      </c>
      <c r="F41" s="56" t="s">
        <v>378</v>
      </c>
      <c r="G41" s="64" t="s">
        <v>407</v>
      </c>
      <c r="H41" s="56" t="s">
        <v>408</v>
      </c>
      <c r="I41" s="56"/>
      <c r="J41" s="112">
        <v>173.9</v>
      </c>
      <c r="K41" s="91"/>
      <c r="L41" s="91"/>
      <c r="M41" s="91"/>
      <c r="N41" s="92">
        <f>O41*0.9</f>
        <v>109.557</v>
      </c>
      <c r="O41" s="104">
        <f>J41*1.7-J41</f>
        <v>121.73</v>
      </c>
      <c r="P41" s="92">
        <f>Q41*0.9</f>
        <v>0</v>
      </c>
      <c r="Q41" s="104"/>
      <c r="R41" s="92">
        <f>S41*0.9</f>
        <v>0</v>
      </c>
      <c r="S41" s="104"/>
      <c r="T41" s="92">
        <f>U41*0.9</f>
        <v>0</v>
      </c>
      <c r="U41" s="93"/>
      <c r="V41" s="92">
        <f>W41*0.9</f>
        <v>0</v>
      </c>
      <c r="W41" s="93"/>
      <c r="X41" s="92">
        <f>Y41*0.9</f>
        <v>0</v>
      </c>
      <c r="Y41" s="93"/>
      <c r="Z41" s="92">
        <f>AA41*0.9</f>
        <v>0</v>
      </c>
      <c r="AA41" s="93"/>
      <c r="AB41" s="92">
        <f>AC41*0.9</f>
        <v>0</v>
      </c>
      <c r="AC41" s="93"/>
      <c r="AD41" s="92">
        <f>AE41*0.9</f>
        <v>0</v>
      </c>
      <c r="AE41" s="135"/>
      <c r="AF41" s="92">
        <v>0</v>
      </c>
      <c r="AG41" s="135"/>
      <c r="AH41" s="92">
        <v>0</v>
      </c>
      <c r="AI41" s="135"/>
      <c r="AJ41" s="92">
        <v>0</v>
      </c>
      <c r="AK41" s="135"/>
      <c r="AL41" s="143"/>
      <c r="AM41" s="4">
        <v>0</v>
      </c>
      <c r="AN41" s="143"/>
      <c r="AO41" s="4">
        <v>0</v>
      </c>
      <c r="AP41" s="143"/>
      <c r="AQ41" s="4">
        <v>0</v>
      </c>
      <c r="AR41" s="135"/>
      <c r="AS41" s="4"/>
      <c r="AT41" s="4"/>
      <c r="AU41" s="135"/>
      <c r="AV41" s="4"/>
      <c r="AW41" s="135"/>
      <c r="AX41" s="4"/>
      <c r="AY41" s="135"/>
      <c r="AZ41" s="4"/>
      <c r="BA41" s="135"/>
      <c r="BB41" s="135"/>
      <c r="BC41" s="4"/>
      <c r="BD41" s="135"/>
      <c r="BE41" s="4"/>
      <c r="BF41" s="135"/>
      <c r="BG41" s="4"/>
      <c r="BH41" s="135"/>
      <c r="BM41" s="172">
        <f>AE41*0.9</f>
        <v>0</v>
      </c>
      <c r="BN41" s="173">
        <f>BM41*0.9</f>
        <v>0</v>
      </c>
      <c r="BO41" s="174">
        <f>AG41*0.9</f>
        <v>0</v>
      </c>
      <c r="BP41" s="174">
        <f>BO41*0.9</f>
        <v>0</v>
      </c>
      <c r="BQ41" s="174">
        <f>AI41*0.9</f>
        <v>0</v>
      </c>
      <c r="BR41" s="174">
        <f>BQ41*0.9</f>
        <v>0</v>
      </c>
      <c r="BS41" s="174">
        <f>BT41*0.9</f>
        <v>0</v>
      </c>
      <c r="BT41" s="172">
        <f t="shared" si="15"/>
        <v>0</v>
      </c>
      <c r="BU41" s="9">
        <f t="shared" si="15"/>
        <v>0</v>
      </c>
      <c r="BV41" s="9">
        <f>BU41*0.9</f>
        <v>0</v>
      </c>
      <c r="BW41" s="9">
        <f>AN41*0.9</f>
        <v>0</v>
      </c>
      <c r="BX41" s="181">
        <f>BW41*0.9</f>
        <v>0</v>
      </c>
      <c r="BY41" s="9">
        <f>AP41*0.9</f>
        <v>0</v>
      </c>
      <c r="BZ41" s="9">
        <f>BY41*0.9</f>
        <v>0</v>
      </c>
      <c r="CA41" s="9">
        <f>CB41*0.9</f>
        <v>0</v>
      </c>
      <c r="CB41" s="9">
        <f>AR41*0.9</f>
        <v>0</v>
      </c>
      <c r="CC41" s="172">
        <f>AU41*0.9</f>
        <v>0</v>
      </c>
      <c r="CD41" s="186">
        <f>CC41*0.9*0.9</f>
        <v>0</v>
      </c>
      <c r="CE41" s="186">
        <f>AW41*0.9</f>
        <v>0</v>
      </c>
      <c r="CF41" s="186">
        <f>CE41*0.9*0.9</f>
        <v>0</v>
      </c>
      <c r="CG41" s="186">
        <f>AY41*0.9</f>
        <v>0</v>
      </c>
      <c r="CH41" s="186">
        <f>CG41*0.9*0.9</f>
        <v>0</v>
      </c>
      <c r="CI41" s="186">
        <f>CJ41*0.9*0.9</f>
        <v>0</v>
      </c>
      <c r="CJ41" s="187">
        <f>BA41*0.9</f>
        <v>0</v>
      </c>
      <c r="CK41" s="194">
        <f t="shared" si="16"/>
        <v>0</v>
      </c>
      <c r="CL41" s="194">
        <f t="shared" si="17"/>
        <v>0</v>
      </c>
      <c r="CM41" s="194">
        <f t="shared" si="18"/>
        <v>0</v>
      </c>
      <c r="CN41" s="194">
        <f t="shared" si="19"/>
        <v>0</v>
      </c>
      <c r="CO41" s="195">
        <f>BB41*0.9</f>
        <v>0</v>
      </c>
      <c r="CP41" s="196">
        <f>CO41*0.9*0.9</f>
        <v>0</v>
      </c>
      <c r="CQ41" s="195">
        <f>BD41*0.9</f>
        <v>0</v>
      </c>
      <c r="CR41" s="196">
        <f>CQ41*0.9*0.9</f>
        <v>0</v>
      </c>
      <c r="CS41" s="195">
        <f>BF41*0.9</f>
        <v>0</v>
      </c>
      <c r="CT41" s="196">
        <f>CS41*0.9*0.9</f>
        <v>0</v>
      </c>
      <c r="CU41" s="203">
        <f>CV41*0.9*0.9</f>
        <v>0</v>
      </c>
      <c r="CV41" s="204">
        <f>BH41*0.9</f>
        <v>0</v>
      </c>
      <c r="CW41" s="205">
        <v>0</v>
      </c>
      <c r="CX41" s="186">
        <f>CW41*0.9*0.9</f>
        <v>0</v>
      </c>
      <c r="CY41" s="168">
        <v>0</v>
      </c>
      <c r="CZ41" s="168">
        <f>CY41*0.9*0.9</f>
        <v>0</v>
      </c>
      <c r="DA41" s="168">
        <v>0</v>
      </c>
      <c r="DB41" s="168">
        <f>DA41*0.9*0.9</f>
        <v>0</v>
      </c>
      <c r="DC41" s="168">
        <f>DD41*0.9*0.9</f>
        <v>0</v>
      </c>
      <c r="DD41" s="205">
        <v>0</v>
      </c>
      <c r="DF41" s="194">
        <f t="shared" si="20"/>
        <v>0</v>
      </c>
      <c r="DG41" s="194">
        <f t="shared" si="21"/>
        <v>0</v>
      </c>
      <c r="DH41" s="194">
        <f t="shared" si="22"/>
        <v>0</v>
      </c>
      <c r="DI41" s="194">
        <f t="shared" si="23"/>
        <v>0</v>
      </c>
      <c r="DJ41" s="194">
        <f t="shared" si="24"/>
        <v>0</v>
      </c>
      <c r="DK41" s="194">
        <f t="shared" si="25"/>
        <v>0</v>
      </c>
      <c r="DL41" s="194">
        <f t="shared" si="26"/>
        <v>0</v>
      </c>
      <c r="DM41" s="194">
        <f t="shared" si="27"/>
        <v>0</v>
      </c>
      <c r="DP41" s="205"/>
      <c r="DQ41" s="178">
        <f>DP41*0.7*1.05</f>
        <v>0</v>
      </c>
      <c r="DR41" s="178"/>
      <c r="DS41" s="178">
        <f>DR41*0.7*1.05</f>
        <v>0</v>
      </c>
      <c r="DT41" s="178"/>
      <c r="DU41" s="178">
        <f>DT41*0.7*1.05</f>
        <v>0</v>
      </c>
      <c r="DV41" s="229"/>
      <c r="DW41" s="178">
        <f>DV41*0.7*1.05</f>
        <v>0</v>
      </c>
      <c r="DX41" s="194">
        <f t="shared" si="28"/>
        <v>0</v>
      </c>
      <c r="DY41" s="194">
        <f t="shared" si="29"/>
        <v>0</v>
      </c>
      <c r="DZ41" s="194">
        <f t="shared" si="30"/>
        <v>0</v>
      </c>
      <c r="EA41" s="194">
        <f t="shared" si="31"/>
        <v>0</v>
      </c>
      <c r="EB41" s="194">
        <f t="shared" si="32"/>
        <v>0</v>
      </c>
      <c r="EC41" s="194">
        <f t="shared" si="33"/>
        <v>0</v>
      </c>
      <c r="ED41" s="194">
        <f t="shared" si="34"/>
        <v>0</v>
      </c>
      <c r="EE41" s="194">
        <f t="shared" si="35"/>
        <v>0</v>
      </c>
      <c r="EF41" s="178"/>
      <c r="EG41" s="238">
        <f>DQ41+EF41</f>
        <v>0</v>
      </c>
      <c r="EH41" s="238">
        <f>DS41+EF41</f>
        <v>0</v>
      </c>
      <c r="EI41" s="238">
        <f>DU41+EF41</f>
        <v>0</v>
      </c>
      <c r="EJ41" s="238">
        <f>DW41+EF41</f>
        <v>0</v>
      </c>
      <c r="EK41" s="194">
        <f t="shared" ref="EK41:EK50" si="52">EG41-EG41*10/100</f>
        <v>0</v>
      </c>
      <c r="EL41" s="194">
        <f t="shared" si="36"/>
        <v>0</v>
      </c>
      <c r="EM41" s="194">
        <f t="shared" si="37"/>
        <v>0</v>
      </c>
      <c r="EN41" s="194">
        <f t="shared" si="38"/>
        <v>0</v>
      </c>
      <c r="EO41" s="194">
        <f t="shared" si="39"/>
        <v>0</v>
      </c>
      <c r="EP41" s="194">
        <f t="shared" si="40"/>
        <v>0</v>
      </c>
      <c r="EQ41" s="194">
        <f t="shared" si="41"/>
        <v>0</v>
      </c>
      <c r="ER41" s="194">
        <f t="shared" si="42"/>
        <v>0</v>
      </c>
      <c r="ET41" s="238">
        <v>0</v>
      </c>
      <c r="EU41" s="238">
        <v>0</v>
      </c>
      <c r="EV41" s="238">
        <v>0</v>
      </c>
      <c r="EW41" s="238">
        <v>0</v>
      </c>
      <c r="EX41" s="248">
        <f t="shared" ref="EX41:EX52" si="53">ET41+(ET41*5/100)</f>
        <v>0</v>
      </c>
      <c r="EY41" s="248">
        <f t="shared" si="43"/>
        <v>0</v>
      </c>
      <c r="EZ41" s="248">
        <f t="shared" si="44"/>
        <v>0</v>
      </c>
      <c r="FA41" s="248">
        <f t="shared" si="45"/>
        <v>0</v>
      </c>
      <c r="FB41" s="249">
        <f t="shared" ref="FB41:FB50" si="54">EX41-(EX41*30/100)</f>
        <v>0</v>
      </c>
      <c r="FC41" s="249">
        <f t="shared" si="46"/>
        <v>0</v>
      </c>
      <c r="FD41" s="249">
        <f t="shared" si="47"/>
        <v>0</v>
      </c>
      <c r="FE41" s="249">
        <f t="shared" si="48"/>
        <v>0</v>
      </c>
      <c r="FF41" s="252">
        <v>0</v>
      </c>
      <c r="FG41" s="252">
        <f t="shared" si="7"/>
        <v>0</v>
      </c>
      <c r="FH41" s="252">
        <v>0</v>
      </c>
      <c r="FI41" s="252">
        <f>FH41*0.9</f>
        <v>0</v>
      </c>
      <c r="FJ41" s="252">
        <v>0</v>
      </c>
      <c r="FK41" s="252">
        <f>FJ41*0.9</f>
        <v>0</v>
      </c>
      <c r="FL41" s="252">
        <f>FM41*0.9</f>
        <v>0</v>
      </c>
      <c r="FM41" s="260">
        <v>0</v>
      </c>
      <c r="FN41" s="267"/>
      <c r="FO41" s="262">
        <f t="shared" si="8"/>
        <v>0</v>
      </c>
      <c r="FP41" s="262"/>
      <c r="FQ41" s="262">
        <f t="shared" si="49"/>
        <v>0</v>
      </c>
      <c r="FR41" s="262"/>
      <c r="FS41" s="262">
        <f>FR41*0.7*1.05</f>
        <v>0</v>
      </c>
      <c r="FT41" s="262"/>
      <c r="FU41" s="262">
        <f t="shared" si="50"/>
        <v>0</v>
      </c>
      <c r="FV41" s="278">
        <v>1050</v>
      </c>
      <c r="FW41" s="279">
        <f t="shared" si="9"/>
        <v>850.5</v>
      </c>
      <c r="FX41" s="279">
        <f>FY41*0.9</f>
        <v>0</v>
      </c>
      <c r="FY41" s="279">
        <v>0</v>
      </c>
      <c r="FZ41" s="279">
        <f>GA41*0.9</f>
        <v>0</v>
      </c>
      <c r="GA41" s="279">
        <v>0</v>
      </c>
      <c r="GB41" s="279">
        <f>GC41*0.9</f>
        <v>0</v>
      </c>
      <c r="GC41" s="279">
        <v>0</v>
      </c>
      <c r="GD41" s="278">
        <v>771.75</v>
      </c>
      <c r="GE41" s="284">
        <f>GD41*0.9</f>
        <v>694.575</v>
      </c>
      <c r="GF41" s="284">
        <f t="shared" si="51"/>
        <v>0</v>
      </c>
      <c r="GG41" s="284">
        <v>0</v>
      </c>
      <c r="GH41" s="284">
        <f>GI41*0.9</f>
        <v>0</v>
      </c>
      <c r="GI41" s="284">
        <v>0</v>
      </c>
      <c r="GJ41" s="284">
        <f t="shared" ref="GJ41:GJ49" si="55">GL41*0.9</f>
        <v>0</v>
      </c>
      <c r="GK41" s="279"/>
      <c r="GL41" s="279">
        <v>0</v>
      </c>
      <c r="GM41" s="290">
        <f>GL41*0.9</f>
        <v>0</v>
      </c>
      <c r="GN41" s="265">
        <f>GO41*0.9</f>
        <v>0</v>
      </c>
      <c r="GO41" s="265">
        <v>0</v>
      </c>
      <c r="GP41" s="265">
        <f>GQ41*0.9</f>
        <v>0</v>
      </c>
      <c r="GQ41" s="265">
        <v>0</v>
      </c>
      <c r="GR41" s="265">
        <f>GS41*0.9</f>
        <v>0</v>
      </c>
      <c r="GS41" s="265">
        <f t="shared" si="14"/>
        <v>0</v>
      </c>
    </row>
    <row r="42" ht="25.5" spans="1:204">
      <c r="A42" s="43" t="s">
        <v>409</v>
      </c>
      <c r="B42" s="40" t="s">
        <v>400</v>
      </c>
      <c r="C42" s="65" t="s">
        <v>344</v>
      </c>
      <c r="D42" s="56"/>
      <c r="E42" s="56" t="s">
        <v>401</v>
      </c>
      <c r="F42" s="56" t="s">
        <v>344</v>
      </c>
      <c r="G42" s="64" t="s">
        <v>410</v>
      </c>
      <c r="H42" s="56" t="s">
        <v>411</v>
      </c>
      <c r="I42" s="111"/>
      <c r="J42" s="112"/>
      <c r="K42" s="113">
        <v>220.416</v>
      </c>
      <c r="L42" s="91"/>
      <c r="M42" s="91"/>
      <c r="N42" s="92">
        <f>O42*0.9</f>
        <v>0</v>
      </c>
      <c r="O42" s="104"/>
      <c r="P42" s="92">
        <f>Q42*0.9</f>
        <v>138.86208</v>
      </c>
      <c r="Q42" s="104">
        <f>K42*1.7-K42</f>
        <v>154.2912</v>
      </c>
      <c r="R42" s="92">
        <f>S42*0.9</f>
        <v>0</v>
      </c>
      <c r="S42" s="104"/>
      <c r="T42" s="92">
        <f>U42*0.9</f>
        <v>0</v>
      </c>
      <c r="U42" s="93"/>
      <c r="V42" s="92">
        <f>W42*0.9</f>
        <v>0</v>
      </c>
      <c r="W42" s="93"/>
      <c r="X42" s="92">
        <f>Y42*0.9</f>
        <v>369.1674</v>
      </c>
      <c r="Y42" s="93">
        <v>410.186</v>
      </c>
      <c r="Z42" s="92">
        <f>AA42*0.9</f>
        <v>0</v>
      </c>
      <c r="AA42" s="93"/>
      <c r="AB42" s="92">
        <f>AC42*0.9</f>
        <v>0</v>
      </c>
      <c r="AC42" s="93"/>
      <c r="AD42" s="92">
        <f>AE42*0.9</f>
        <v>0</v>
      </c>
      <c r="AE42" s="135"/>
      <c r="AF42" s="92">
        <v>499.5648</v>
      </c>
      <c r="AG42" s="135">
        <v>555.072</v>
      </c>
      <c r="AH42" s="92">
        <v>0</v>
      </c>
      <c r="AI42" s="135"/>
      <c r="AJ42" s="92">
        <v>0</v>
      </c>
      <c r="AK42" s="135"/>
      <c r="AL42" s="143"/>
      <c r="AM42" s="4">
        <v>0</v>
      </c>
      <c r="AN42" s="143">
        <v>449.55</v>
      </c>
      <c r="AO42" s="4">
        <v>555</v>
      </c>
      <c r="AP42" s="143"/>
      <c r="AQ42" s="4">
        <v>0</v>
      </c>
      <c r="AR42" s="135"/>
      <c r="AS42" s="4"/>
      <c r="AT42" s="4"/>
      <c r="AU42" s="135"/>
      <c r="AV42" s="4">
        <v>242.84</v>
      </c>
      <c r="AW42" s="143">
        <v>160.63866</v>
      </c>
      <c r="AX42" s="4"/>
      <c r="AY42" s="135"/>
      <c r="AZ42" s="4"/>
      <c r="BA42" s="135"/>
      <c r="BB42" s="135"/>
      <c r="BC42" s="159">
        <v>0</v>
      </c>
      <c r="BD42" s="157">
        <v>178.49</v>
      </c>
      <c r="BE42" s="4"/>
      <c r="BF42" s="135"/>
      <c r="BG42" s="4"/>
      <c r="BH42" s="135"/>
      <c r="BM42" s="172">
        <f>AE42*0.9</f>
        <v>0</v>
      </c>
      <c r="BN42" s="173">
        <f>BM42*0.9</f>
        <v>0</v>
      </c>
      <c r="BO42" s="174">
        <f>AG42*0.9</f>
        <v>499.5648</v>
      </c>
      <c r="BP42" s="174">
        <f>BO42*0.9</f>
        <v>449.60832</v>
      </c>
      <c r="BQ42" s="174">
        <f>AI42*0.9</f>
        <v>0</v>
      </c>
      <c r="BR42" s="174">
        <f>BQ42*0.9</f>
        <v>0</v>
      </c>
      <c r="BS42" s="174">
        <f>BT42*0.9</f>
        <v>0</v>
      </c>
      <c r="BT42" s="172">
        <f t="shared" si="15"/>
        <v>0</v>
      </c>
      <c r="BU42" s="9">
        <f t="shared" si="15"/>
        <v>0</v>
      </c>
      <c r="BV42" s="9">
        <f>BU42*0.9</f>
        <v>0</v>
      </c>
      <c r="BW42" s="9">
        <f>AN42*0.9</f>
        <v>404.595</v>
      </c>
      <c r="BX42" s="181">
        <f>BW42*0.9</f>
        <v>364.1355</v>
      </c>
      <c r="BY42" s="9">
        <f>AP42*0.9</f>
        <v>0</v>
      </c>
      <c r="BZ42" s="9">
        <f>BY42*0.9</f>
        <v>0</v>
      </c>
      <c r="CA42" s="9">
        <f>CB42*0.9</f>
        <v>0</v>
      </c>
      <c r="CB42" s="9">
        <f>AR42*0.9</f>
        <v>0</v>
      </c>
      <c r="CC42" s="172">
        <f>AU42*0.9</f>
        <v>0</v>
      </c>
      <c r="CD42" s="186">
        <f>CC42*0.9*0.9</f>
        <v>0</v>
      </c>
      <c r="CE42" s="186">
        <f>AW42*0.9</f>
        <v>144.574794</v>
      </c>
      <c r="CF42" s="186">
        <f>CE42*0.9*0.9</f>
        <v>117.10558314</v>
      </c>
      <c r="CG42" s="186">
        <f>AY42*0.9</f>
        <v>0</v>
      </c>
      <c r="CH42" s="186">
        <f>CG42*0.9*0.9</f>
        <v>0</v>
      </c>
      <c r="CI42" s="186">
        <f>CJ42*0.9*0.9</f>
        <v>0</v>
      </c>
      <c r="CJ42" s="187">
        <f>BA42*0.9</f>
        <v>0</v>
      </c>
      <c r="CK42" s="194">
        <f t="shared" si="16"/>
        <v>0</v>
      </c>
      <c r="CL42" s="194">
        <f t="shared" si="17"/>
        <v>105.395024826</v>
      </c>
      <c r="CM42" s="194">
        <f t="shared" si="18"/>
        <v>0</v>
      </c>
      <c r="CN42" s="194">
        <f t="shared" si="19"/>
        <v>0</v>
      </c>
      <c r="CO42" s="195">
        <f>BB42*0.9</f>
        <v>0</v>
      </c>
      <c r="CP42" s="196">
        <f>CO42*0.9*0.9</f>
        <v>0</v>
      </c>
      <c r="CQ42" s="195">
        <f>BD42*0.9</f>
        <v>160.641</v>
      </c>
      <c r="CR42" s="196">
        <f>CQ42*0.9*0.9</f>
        <v>130.11921</v>
      </c>
      <c r="CS42" s="195">
        <f>BF42*0.9</f>
        <v>0</v>
      </c>
      <c r="CT42" s="196">
        <f>CS42*0.9*0.9</f>
        <v>0</v>
      </c>
      <c r="CU42" s="203">
        <f>CV42*0.9*0.9</f>
        <v>0</v>
      </c>
      <c r="CV42" s="204">
        <f>BH42*0.9</f>
        <v>0</v>
      </c>
      <c r="CW42" s="205"/>
      <c r="CX42" s="186">
        <f>CW42*0.9*0.9</f>
        <v>0</v>
      </c>
      <c r="CY42" s="186"/>
      <c r="CZ42" s="168">
        <f>CY42*0.9*0.9</f>
        <v>0</v>
      </c>
      <c r="DA42" s="168"/>
      <c r="DB42" s="168">
        <f>DA42*0.9*0.9</f>
        <v>0</v>
      </c>
      <c r="DC42" s="168">
        <f>DD42*0.9*0.9</f>
        <v>0</v>
      </c>
      <c r="DD42" s="205"/>
      <c r="DF42" s="194">
        <f t="shared" si="20"/>
        <v>0</v>
      </c>
      <c r="DG42" s="194">
        <f t="shared" si="21"/>
        <v>0</v>
      </c>
      <c r="DH42" s="194">
        <f t="shared" si="22"/>
        <v>0</v>
      </c>
      <c r="DI42" s="194">
        <f t="shared" si="23"/>
        <v>0</v>
      </c>
      <c r="DJ42" s="194">
        <f t="shared" si="24"/>
        <v>0</v>
      </c>
      <c r="DK42" s="194">
        <f t="shared" si="25"/>
        <v>0</v>
      </c>
      <c r="DL42" s="194">
        <f t="shared" si="26"/>
        <v>0</v>
      </c>
      <c r="DM42" s="194">
        <f t="shared" si="27"/>
        <v>0</v>
      </c>
      <c r="DP42" s="205"/>
      <c r="DQ42" s="178">
        <f>DP42*0.7*1.05*0.9</f>
        <v>0</v>
      </c>
      <c r="DR42" s="203"/>
      <c r="DS42" s="178">
        <f>144.58*0.9</f>
        <v>130.122</v>
      </c>
      <c r="DT42" s="178"/>
      <c r="DU42" s="178">
        <f>DT42*0.7*1.05</f>
        <v>0</v>
      </c>
      <c r="DV42" s="229"/>
      <c r="DW42" s="178">
        <f>DV42*0.7*1.05</f>
        <v>0</v>
      </c>
      <c r="DX42" s="194">
        <f t="shared" si="28"/>
        <v>0</v>
      </c>
      <c r="DY42" s="194">
        <f t="shared" si="29"/>
        <v>0</v>
      </c>
      <c r="DZ42" s="194">
        <f t="shared" si="30"/>
        <v>117.1098</v>
      </c>
      <c r="EA42" s="194">
        <f t="shared" si="31"/>
        <v>105.39882</v>
      </c>
      <c r="EB42" s="194">
        <f t="shared" si="32"/>
        <v>0</v>
      </c>
      <c r="EC42" s="194">
        <f t="shared" si="33"/>
        <v>0</v>
      </c>
      <c r="ED42" s="194">
        <f t="shared" si="34"/>
        <v>0</v>
      </c>
      <c r="EE42" s="194">
        <f t="shared" si="35"/>
        <v>0</v>
      </c>
      <c r="EF42" s="178"/>
      <c r="EG42" s="238">
        <f>DQ42+EF42</f>
        <v>0</v>
      </c>
      <c r="EH42" s="238">
        <f>DS42+EF42</f>
        <v>130.122</v>
      </c>
      <c r="EI42" s="238">
        <f>DU42+EF42</f>
        <v>0</v>
      </c>
      <c r="EJ42" s="238">
        <f>DW42+EF42</f>
        <v>0</v>
      </c>
      <c r="EK42" s="194">
        <f t="shared" si="52"/>
        <v>0</v>
      </c>
      <c r="EL42" s="194">
        <f t="shared" si="36"/>
        <v>0</v>
      </c>
      <c r="EM42" s="194">
        <f t="shared" si="37"/>
        <v>117.1098</v>
      </c>
      <c r="EN42" s="194">
        <f t="shared" si="38"/>
        <v>105.39882</v>
      </c>
      <c r="EO42" s="194">
        <f t="shared" si="39"/>
        <v>0</v>
      </c>
      <c r="EP42" s="194">
        <f t="shared" si="40"/>
        <v>0</v>
      </c>
      <c r="EQ42" s="194">
        <f t="shared" si="41"/>
        <v>0</v>
      </c>
      <c r="ER42" s="194">
        <f t="shared" si="42"/>
        <v>0</v>
      </c>
      <c r="ET42" s="238">
        <v>0</v>
      </c>
      <c r="EU42" s="238">
        <v>0</v>
      </c>
      <c r="EV42" s="238">
        <v>0</v>
      </c>
      <c r="EW42" s="238">
        <v>0</v>
      </c>
      <c r="EX42" s="248">
        <f t="shared" si="53"/>
        <v>0</v>
      </c>
      <c r="EY42" s="248">
        <f t="shared" si="43"/>
        <v>0</v>
      </c>
      <c r="EZ42" s="248">
        <f t="shared" si="44"/>
        <v>0</v>
      </c>
      <c r="FA42" s="248">
        <f t="shared" si="45"/>
        <v>0</v>
      </c>
      <c r="FB42" s="249">
        <f t="shared" si="54"/>
        <v>0</v>
      </c>
      <c r="FC42" s="249">
        <f t="shared" si="46"/>
        <v>0</v>
      </c>
      <c r="FD42" s="249">
        <f t="shared" si="47"/>
        <v>0</v>
      </c>
      <c r="FE42" s="249">
        <f t="shared" si="48"/>
        <v>0</v>
      </c>
      <c r="FF42" s="252">
        <v>0</v>
      </c>
      <c r="FG42" s="252">
        <f t="shared" si="7"/>
        <v>0</v>
      </c>
      <c r="FH42" s="252">
        <v>105.399</v>
      </c>
      <c r="FI42" s="252">
        <f>FH42*0.9*0.9*0.9*0.9</f>
        <v>69.1522839</v>
      </c>
      <c r="FJ42" s="252">
        <v>0</v>
      </c>
      <c r="FK42" s="252">
        <f>FJ42*0.9</f>
        <v>0</v>
      </c>
      <c r="FL42" s="252">
        <f>FM42*0.9</f>
        <v>0</v>
      </c>
      <c r="FM42" s="260">
        <v>0</v>
      </c>
      <c r="FN42" s="267"/>
      <c r="FO42" s="262">
        <f t="shared" si="8"/>
        <v>0</v>
      </c>
      <c r="FP42" s="262">
        <v>1328.42</v>
      </c>
      <c r="FQ42" s="262">
        <f t="shared" si="49"/>
        <v>976.3887</v>
      </c>
      <c r="FR42" s="262"/>
      <c r="FS42" s="262">
        <f>FR42*0.7*1.05</f>
        <v>0</v>
      </c>
      <c r="FT42" s="262"/>
      <c r="FU42" s="262">
        <f t="shared" si="50"/>
        <v>0</v>
      </c>
      <c r="FV42" s="278">
        <v>0</v>
      </c>
      <c r="FW42" s="279">
        <f t="shared" si="9"/>
        <v>0</v>
      </c>
      <c r="FX42" s="269">
        <f t="shared" ref="FX42:FX97" si="56">FW42*0.9</f>
        <v>0</v>
      </c>
      <c r="FY42" s="279" t="s">
        <v>412</v>
      </c>
      <c r="FZ42" s="279">
        <f>GA42*0.9</f>
        <v>0</v>
      </c>
      <c r="GA42" s="279">
        <v>0</v>
      </c>
      <c r="GB42" s="279">
        <f>GC42*0.9</f>
        <v>0</v>
      </c>
      <c r="GC42" s="279">
        <v>0</v>
      </c>
      <c r="GD42" s="278">
        <v>0</v>
      </c>
      <c r="GE42" s="284">
        <f t="shared" ref="GE42:GE48" si="57">GD42*0.9</f>
        <v>0</v>
      </c>
      <c r="GF42" s="284">
        <f t="shared" si="51"/>
        <v>705.6</v>
      </c>
      <c r="GG42" s="284">
        <v>784</v>
      </c>
      <c r="GH42" s="284">
        <f t="shared" ref="GH42:GH47" si="58">GI42*0.9</f>
        <v>0</v>
      </c>
      <c r="GI42" s="284">
        <v>0</v>
      </c>
      <c r="GJ42" s="284">
        <f t="shared" si="55"/>
        <v>0</v>
      </c>
      <c r="GK42" s="279"/>
      <c r="GL42" s="279">
        <v>0</v>
      </c>
      <c r="GM42" s="290">
        <f>GL42*0.9</f>
        <v>0</v>
      </c>
      <c r="GN42" s="265">
        <v>722</v>
      </c>
      <c r="GO42" s="265">
        <v>784</v>
      </c>
      <c r="GP42" s="265">
        <f>GQ42*0.9</f>
        <v>0</v>
      </c>
      <c r="GQ42" s="265">
        <v>0</v>
      </c>
      <c r="GR42" s="265">
        <f>GS42*0.9</f>
        <v>0</v>
      </c>
      <c r="GS42" s="265">
        <f t="shared" si="14"/>
        <v>0</v>
      </c>
      <c r="GU42" s="279"/>
      <c r="GV42" s="297"/>
    </row>
    <row r="43" s="1" customFormat="1" ht="25.5" spans="1:204">
      <c r="A43" s="66"/>
      <c r="B43" s="61" t="s">
        <v>400</v>
      </c>
      <c r="C43" s="44" t="s">
        <v>413</v>
      </c>
      <c r="D43" s="45"/>
      <c r="E43" s="45" t="s">
        <v>401</v>
      </c>
      <c r="F43" s="45" t="s">
        <v>414</v>
      </c>
      <c r="G43" s="44" t="s">
        <v>415</v>
      </c>
      <c r="H43" s="45"/>
      <c r="I43" s="45"/>
      <c r="J43" s="45"/>
      <c r="K43" s="109"/>
      <c r="L43" s="109"/>
      <c r="M43" s="89"/>
      <c r="N43" s="92"/>
      <c r="O43" s="93"/>
      <c r="P43" s="92"/>
      <c r="Q43" s="93"/>
      <c r="R43" s="92"/>
      <c r="S43" s="93"/>
      <c r="T43" s="92"/>
      <c r="U43" s="93"/>
      <c r="V43" s="92"/>
      <c r="W43" s="130"/>
      <c r="X43" s="92"/>
      <c r="Y43" s="93"/>
      <c r="Z43" s="92"/>
      <c r="AA43" s="93"/>
      <c r="AB43" s="92"/>
      <c r="AC43" s="93"/>
      <c r="AD43" s="92"/>
      <c r="AE43" s="135"/>
      <c r="AF43" s="92"/>
      <c r="AG43" s="135"/>
      <c r="AH43" s="92"/>
      <c r="AI43" s="135"/>
      <c r="AJ43" s="92"/>
      <c r="AK43" s="135"/>
      <c r="AL43" s="143"/>
      <c r="AM43" s="4"/>
      <c r="AN43" s="143"/>
      <c r="AO43" s="4"/>
      <c r="AP43" s="143"/>
      <c r="AQ43" s="4"/>
      <c r="AR43" s="135"/>
      <c r="AS43" s="4"/>
      <c r="AT43" s="4"/>
      <c r="AU43" s="143"/>
      <c r="AV43" s="4"/>
      <c r="AW43" s="135"/>
      <c r="AX43" s="4"/>
      <c r="AY43" s="135"/>
      <c r="AZ43" s="4"/>
      <c r="BA43" s="135"/>
      <c r="BB43" s="157"/>
      <c r="BC43" s="4"/>
      <c r="BD43" s="135"/>
      <c r="BE43" s="4"/>
      <c r="BF43" s="135"/>
      <c r="BG43" s="4"/>
      <c r="BH43" s="135"/>
      <c r="BI43" s="3"/>
      <c r="BJ43" s="3"/>
      <c r="BK43" s="3"/>
      <c r="BL43" s="3"/>
      <c r="BM43" s="172"/>
      <c r="BN43" s="173"/>
      <c r="BO43" s="174"/>
      <c r="BP43" s="174"/>
      <c r="BQ43" s="174"/>
      <c r="BR43" s="174"/>
      <c r="BS43" s="174"/>
      <c r="BT43" s="172"/>
      <c r="BU43" s="9"/>
      <c r="BV43" s="9"/>
      <c r="BW43" s="9"/>
      <c r="BX43" s="181"/>
      <c r="BY43" s="9"/>
      <c r="BZ43" s="9"/>
      <c r="CA43" s="9"/>
      <c r="CB43" s="9"/>
      <c r="CC43" s="172"/>
      <c r="CD43" s="186"/>
      <c r="CE43" s="186"/>
      <c r="CF43" s="186"/>
      <c r="CG43" s="186"/>
      <c r="CH43" s="186"/>
      <c r="CI43" s="186"/>
      <c r="CJ43" s="187"/>
      <c r="CK43" s="194">
        <f t="shared" si="16"/>
        <v>0</v>
      </c>
      <c r="CL43" s="194">
        <f t="shared" si="17"/>
        <v>0</v>
      </c>
      <c r="CM43" s="194">
        <f t="shared" si="18"/>
        <v>0</v>
      </c>
      <c r="CN43" s="194">
        <f t="shared" si="19"/>
        <v>0</v>
      </c>
      <c r="CO43" s="195"/>
      <c r="CP43" s="196"/>
      <c r="CQ43" s="195"/>
      <c r="CR43" s="196"/>
      <c r="CS43" s="195"/>
      <c r="CT43" s="196"/>
      <c r="CU43" s="203"/>
      <c r="CV43" s="204"/>
      <c r="CW43" s="205"/>
      <c r="CX43" s="186"/>
      <c r="CY43" s="168"/>
      <c r="CZ43" s="168"/>
      <c r="DA43" s="168"/>
      <c r="DB43" s="168"/>
      <c r="DC43" s="168"/>
      <c r="DD43" s="205"/>
      <c r="DE43" s="13"/>
      <c r="DF43" s="194">
        <f t="shared" si="20"/>
        <v>0</v>
      </c>
      <c r="DG43" s="194">
        <f t="shared" si="21"/>
        <v>0</v>
      </c>
      <c r="DH43" s="194">
        <f t="shared" si="22"/>
        <v>0</v>
      </c>
      <c r="DI43" s="194">
        <f t="shared" si="23"/>
        <v>0</v>
      </c>
      <c r="DJ43" s="194">
        <f t="shared" si="24"/>
        <v>0</v>
      </c>
      <c r="DK43" s="194">
        <f t="shared" si="25"/>
        <v>0</v>
      </c>
      <c r="DL43" s="194">
        <f t="shared" si="26"/>
        <v>0</v>
      </c>
      <c r="DM43" s="194">
        <f t="shared" si="27"/>
        <v>0</v>
      </c>
      <c r="DN43" s="13"/>
      <c r="DO43" s="13"/>
      <c r="DP43" s="205"/>
      <c r="DQ43" s="178"/>
      <c r="DR43" s="178"/>
      <c r="DS43" s="178"/>
      <c r="DT43" s="178"/>
      <c r="DU43" s="178"/>
      <c r="DV43" s="229"/>
      <c r="DW43" s="178"/>
      <c r="DX43" s="194">
        <f t="shared" si="28"/>
        <v>0</v>
      </c>
      <c r="DY43" s="194">
        <f t="shared" si="29"/>
        <v>0</v>
      </c>
      <c r="DZ43" s="194">
        <f t="shared" si="30"/>
        <v>0</v>
      </c>
      <c r="EA43" s="194">
        <f t="shared" si="31"/>
        <v>0</v>
      </c>
      <c r="EB43" s="194">
        <f t="shared" si="32"/>
        <v>0</v>
      </c>
      <c r="EC43" s="194">
        <f t="shared" si="33"/>
        <v>0</v>
      </c>
      <c r="ED43" s="194">
        <f t="shared" si="34"/>
        <v>0</v>
      </c>
      <c r="EE43" s="194">
        <f t="shared" si="35"/>
        <v>0</v>
      </c>
      <c r="EF43" s="178">
        <v>1192</v>
      </c>
      <c r="EG43" s="238">
        <f>EF43*0.7*1.05</f>
        <v>876.12</v>
      </c>
      <c r="EH43" s="238">
        <v>0</v>
      </c>
      <c r="EI43" s="238">
        <v>0</v>
      </c>
      <c r="EJ43" s="238">
        <v>0</v>
      </c>
      <c r="EK43" s="194">
        <f t="shared" si="52"/>
        <v>788.508</v>
      </c>
      <c r="EL43" s="194">
        <f t="shared" si="36"/>
        <v>709.6572</v>
      </c>
      <c r="EM43" s="194">
        <f t="shared" si="37"/>
        <v>0</v>
      </c>
      <c r="EN43" s="194">
        <f t="shared" si="38"/>
        <v>0</v>
      </c>
      <c r="EO43" s="194">
        <f t="shared" si="39"/>
        <v>0</v>
      </c>
      <c r="EP43" s="194">
        <f t="shared" si="40"/>
        <v>0</v>
      </c>
      <c r="EQ43" s="194">
        <f t="shared" si="41"/>
        <v>0</v>
      </c>
      <c r="ER43" s="194">
        <f t="shared" si="42"/>
        <v>0</v>
      </c>
      <c r="ES43" s="3"/>
      <c r="ET43" s="238">
        <v>1196.8</v>
      </c>
      <c r="EU43" s="238">
        <v>0</v>
      </c>
      <c r="EV43" s="238">
        <v>0</v>
      </c>
      <c r="EW43" s="238">
        <v>0</v>
      </c>
      <c r="EX43" s="248">
        <f t="shared" si="53"/>
        <v>1256.64</v>
      </c>
      <c r="EY43" s="248">
        <f t="shared" si="43"/>
        <v>0</v>
      </c>
      <c r="EZ43" s="248">
        <f t="shared" si="44"/>
        <v>0</v>
      </c>
      <c r="FA43" s="248">
        <f t="shared" si="45"/>
        <v>0</v>
      </c>
      <c r="FB43" s="249">
        <f t="shared" si="54"/>
        <v>879.648</v>
      </c>
      <c r="FC43" s="249">
        <f t="shared" si="46"/>
        <v>0</v>
      </c>
      <c r="FD43" s="249">
        <f t="shared" si="47"/>
        <v>0</v>
      </c>
      <c r="FE43" s="249">
        <f t="shared" si="48"/>
        <v>0</v>
      </c>
      <c r="FF43" s="252">
        <v>879.648</v>
      </c>
      <c r="FG43" s="252">
        <f t="shared" si="7"/>
        <v>577.1370528</v>
      </c>
      <c r="FH43" s="252">
        <v>0</v>
      </c>
      <c r="FI43" s="252">
        <f t="shared" ref="FI43:FI74" si="59">FH43*0.9*0.9*0.9*0.9</f>
        <v>0</v>
      </c>
      <c r="FJ43" s="252">
        <v>0</v>
      </c>
      <c r="FK43" s="252">
        <f>FJ43*0.9</f>
        <v>0</v>
      </c>
      <c r="FL43" s="252">
        <f>FM43*0.9</f>
        <v>0</v>
      </c>
      <c r="FM43" s="260">
        <v>0</v>
      </c>
      <c r="FN43" s="268">
        <v>1346.4</v>
      </c>
      <c r="FO43" s="262">
        <f t="shared" si="8"/>
        <v>801.57924</v>
      </c>
      <c r="FP43" s="262"/>
      <c r="FQ43" s="262">
        <f t="shared" si="49"/>
        <v>0</v>
      </c>
      <c r="FR43" s="262"/>
      <c r="FS43" s="262">
        <f>FR43*0.7*1.05</f>
        <v>0</v>
      </c>
      <c r="FT43" s="262"/>
      <c r="FU43" s="262">
        <f t="shared" si="50"/>
        <v>0</v>
      </c>
      <c r="FV43" s="278">
        <v>989.604</v>
      </c>
      <c r="FW43" s="279">
        <f t="shared" si="9"/>
        <v>801.57924</v>
      </c>
      <c r="FX43" s="269">
        <f t="shared" si="56"/>
        <v>721.421316</v>
      </c>
      <c r="FY43" s="279">
        <v>0</v>
      </c>
      <c r="FZ43" s="279">
        <f>GA43*0.9</f>
        <v>0</v>
      </c>
      <c r="GA43" s="279">
        <v>0</v>
      </c>
      <c r="GB43" s="279">
        <f>GC43*0.9</f>
        <v>0</v>
      </c>
      <c r="GC43" s="279">
        <v>0</v>
      </c>
      <c r="GD43" s="291">
        <v>890.64</v>
      </c>
      <c r="GE43" s="292">
        <f t="shared" si="57"/>
        <v>801.576</v>
      </c>
      <c r="GF43" s="284">
        <f t="shared" si="51"/>
        <v>0</v>
      </c>
      <c r="GG43" s="284">
        <v>0</v>
      </c>
      <c r="GH43" s="284">
        <f t="shared" si="58"/>
        <v>0</v>
      </c>
      <c r="GI43" s="284">
        <v>0</v>
      </c>
      <c r="GJ43" s="284">
        <f t="shared" si="55"/>
        <v>0</v>
      </c>
      <c r="GK43" s="279"/>
      <c r="GL43" s="279">
        <v>0</v>
      </c>
      <c r="GM43" s="295">
        <v>1288</v>
      </c>
      <c r="GN43" s="296"/>
      <c r="GO43" s="296"/>
      <c r="GP43" s="296"/>
      <c r="GQ43" s="296"/>
      <c r="GR43" s="296"/>
      <c r="GS43" s="298"/>
      <c r="GU43" s="279"/>
      <c r="GV43" s="297"/>
    </row>
    <row r="44" ht="25.5" spans="1:204">
      <c r="A44" s="43" t="s">
        <v>416</v>
      </c>
      <c r="B44" s="40" t="s">
        <v>400</v>
      </c>
      <c r="C44" s="64" t="s">
        <v>352</v>
      </c>
      <c r="D44" s="56"/>
      <c r="E44" s="56" t="s">
        <v>401</v>
      </c>
      <c r="F44" s="56" t="s">
        <v>352</v>
      </c>
      <c r="G44" s="67" t="s">
        <v>417</v>
      </c>
      <c r="H44" s="56" t="s">
        <v>418</v>
      </c>
      <c r="I44" s="56" t="s">
        <v>419</v>
      </c>
      <c r="J44" s="112">
        <v>330.7</v>
      </c>
      <c r="K44" s="91"/>
      <c r="L44" s="91"/>
      <c r="M44" s="91"/>
      <c r="N44" s="92">
        <f t="shared" ref="N44:N52" si="60">O44*0.9</f>
        <v>208.341</v>
      </c>
      <c r="O44" s="104">
        <f>J44*1.7-J44</f>
        <v>231.49</v>
      </c>
      <c r="P44" s="92">
        <f t="shared" ref="P44:P52" si="61">Q44*0.9</f>
        <v>0</v>
      </c>
      <c r="Q44" s="104"/>
      <c r="R44" s="92">
        <f t="shared" ref="R44:R52" si="62">S44*0.9</f>
        <v>0</v>
      </c>
      <c r="S44" s="104"/>
      <c r="T44" s="92">
        <f t="shared" ref="T44:T52" si="63">U44*0.9</f>
        <v>0</v>
      </c>
      <c r="U44" s="93"/>
      <c r="V44" s="92">
        <f t="shared" ref="V44:V52" si="64">W44*0.9</f>
        <v>0</v>
      </c>
      <c r="W44" s="93"/>
      <c r="X44" s="92"/>
      <c r="Y44" s="93"/>
      <c r="Z44" s="92"/>
      <c r="AA44" s="93"/>
      <c r="AB44" s="92"/>
      <c r="AC44" s="93"/>
      <c r="AD44" s="92"/>
      <c r="AE44" s="135"/>
      <c r="AF44" s="92"/>
      <c r="AG44" s="135"/>
      <c r="AH44" s="92"/>
      <c r="AI44" s="135"/>
      <c r="AJ44" s="92"/>
      <c r="AK44" s="135"/>
      <c r="AL44" s="143"/>
      <c r="AM44" s="4"/>
      <c r="AN44" s="143"/>
      <c r="AO44" s="4"/>
      <c r="AP44" s="143"/>
      <c r="AQ44" s="4"/>
      <c r="AR44" s="135"/>
      <c r="AS44" s="4"/>
      <c r="AT44" s="4"/>
      <c r="AU44" s="143"/>
      <c r="AV44" s="4"/>
      <c r="AW44" s="143"/>
      <c r="AX44" s="4"/>
      <c r="AY44" s="143"/>
      <c r="AZ44" s="4"/>
      <c r="BA44" s="135"/>
      <c r="BB44" s="135"/>
      <c r="BC44" s="4"/>
      <c r="BD44" s="135"/>
      <c r="BE44" s="135"/>
      <c r="BF44" s="135"/>
      <c r="BG44" s="4"/>
      <c r="BH44" s="135"/>
      <c r="BM44" s="172">
        <f t="shared" ref="BM44:BM52" si="65">AE44*0.9</f>
        <v>0</v>
      </c>
      <c r="BN44" s="173">
        <f t="shared" ref="BN44:BN52" si="66">BM44*0.9</f>
        <v>0</v>
      </c>
      <c r="BO44" s="174">
        <f>AG44*0.9</f>
        <v>0</v>
      </c>
      <c r="BP44" s="174">
        <f t="shared" ref="BP44:BP52" si="67">BO44*0.9</f>
        <v>0</v>
      </c>
      <c r="BQ44" s="174">
        <f t="shared" ref="BQ44:BQ52" si="68">AI44*0.9</f>
        <v>0</v>
      </c>
      <c r="BR44" s="174">
        <f t="shared" ref="BR44:BR52" si="69">BQ44*0.9</f>
        <v>0</v>
      </c>
      <c r="BS44" s="174">
        <f t="shared" ref="BS44:BS52" si="70">BT44*0.9</f>
        <v>0</v>
      </c>
      <c r="BT44" s="172">
        <f>AK44*0.9</f>
        <v>0</v>
      </c>
      <c r="BU44" s="9">
        <f>AL44*0.9</f>
        <v>0</v>
      </c>
      <c r="BV44" s="9">
        <f t="shared" ref="BV44:BV52" si="71">BU44*0.9</f>
        <v>0</v>
      </c>
      <c r="BW44" s="9">
        <f>AN44*0.9</f>
        <v>0</v>
      </c>
      <c r="BX44" s="181">
        <f t="shared" ref="BX44:BX52" si="72">BW44*0.9</f>
        <v>0</v>
      </c>
      <c r="BY44" s="9">
        <f t="shared" ref="BY44:BY52" si="73">AP44*0.9</f>
        <v>0</v>
      </c>
      <c r="BZ44" s="9">
        <f t="shared" ref="BZ44:BZ52" si="74">BY44*0.9</f>
        <v>0</v>
      </c>
      <c r="CA44" s="9">
        <f t="shared" ref="CA44:CA52" si="75">CB44*0.9</f>
        <v>0</v>
      </c>
      <c r="CB44" s="9">
        <f t="shared" ref="CB44:CB52" si="76">AR44*0.9</f>
        <v>0</v>
      </c>
      <c r="CC44" s="172">
        <f>AU44*0.9</f>
        <v>0</v>
      </c>
      <c r="CD44" s="186">
        <f t="shared" ref="CD44:CD52" si="77">CC44*0.9*0.9</f>
        <v>0</v>
      </c>
      <c r="CE44" s="186">
        <f>AW44*0.9</f>
        <v>0</v>
      </c>
      <c r="CF44" s="186">
        <f t="shared" ref="CF44:CF52" si="78">CE44*0.9*0.9</f>
        <v>0</v>
      </c>
      <c r="CG44" s="186">
        <f>AY44*0.9</f>
        <v>0</v>
      </c>
      <c r="CH44" s="186">
        <f t="shared" ref="CH44:CH52" si="79">CG44*0.9*0.9</f>
        <v>0</v>
      </c>
      <c r="CI44" s="186">
        <f t="shared" ref="CI44:CI52" si="80">CJ44*0.9*0.9</f>
        <v>0</v>
      </c>
      <c r="CJ44" s="187">
        <f t="shared" ref="CJ44:CJ52" si="81">BA44*0.9</f>
        <v>0</v>
      </c>
      <c r="CK44" s="194">
        <f t="shared" si="16"/>
        <v>0</v>
      </c>
      <c r="CL44" s="194">
        <f t="shared" si="17"/>
        <v>0</v>
      </c>
      <c r="CM44" s="194">
        <f t="shared" si="18"/>
        <v>0</v>
      </c>
      <c r="CN44" s="194">
        <f t="shared" si="19"/>
        <v>0</v>
      </c>
      <c r="CO44" s="195">
        <f>BB44*0.9</f>
        <v>0</v>
      </c>
      <c r="CP44" s="196">
        <f t="shared" ref="CP44:CP52" si="82">CO44*0.9*0.9</f>
        <v>0</v>
      </c>
      <c r="CQ44" s="195">
        <f>BD44*0.9</f>
        <v>0</v>
      </c>
      <c r="CR44" s="196">
        <f t="shared" ref="CR44:CR52" si="83">CQ44*0.9*0.9</f>
        <v>0</v>
      </c>
      <c r="CS44" s="195">
        <f t="shared" ref="CS44:CS52" si="84">BF44*0.9</f>
        <v>0</v>
      </c>
      <c r="CT44" s="196">
        <f t="shared" ref="CT44:CT52" si="85">CS44*0.9*0.9</f>
        <v>0</v>
      </c>
      <c r="CU44" s="203">
        <f t="shared" ref="CU44:CU52" si="86">CV44*0.9*0.9</f>
        <v>0</v>
      </c>
      <c r="CV44" s="204">
        <f t="shared" ref="CV44:CV52" si="87">BH44*0.9</f>
        <v>0</v>
      </c>
      <c r="CW44" s="205"/>
      <c r="CX44" s="186">
        <f t="shared" ref="CX44:CX52" si="88">CW44*0.9*0.9</f>
        <v>0</v>
      </c>
      <c r="CY44" s="168"/>
      <c r="CZ44" s="168">
        <f t="shared" ref="CZ44:CZ52" si="89">CY44*0.9*0.9</f>
        <v>0</v>
      </c>
      <c r="DA44" s="168"/>
      <c r="DB44" s="168">
        <f t="shared" ref="DB44:DB52" si="90">DA44*0.9*0.9</f>
        <v>0</v>
      </c>
      <c r="DC44" s="168">
        <f t="shared" ref="DC44:DC52" si="91">DD44*0.9*0.9</f>
        <v>0</v>
      </c>
      <c r="DD44" s="205"/>
      <c r="DE44" s="13" t="s">
        <v>420</v>
      </c>
      <c r="DF44" s="194">
        <f t="shared" si="20"/>
        <v>0</v>
      </c>
      <c r="DG44" s="194">
        <f t="shared" si="21"/>
        <v>0</v>
      </c>
      <c r="DH44" s="194">
        <f t="shared" si="22"/>
        <v>0</v>
      </c>
      <c r="DI44" s="194">
        <f t="shared" si="23"/>
        <v>0</v>
      </c>
      <c r="DJ44" s="194">
        <f t="shared" si="24"/>
        <v>0</v>
      </c>
      <c r="DK44" s="194">
        <f t="shared" si="25"/>
        <v>0</v>
      </c>
      <c r="DL44" s="194">
        <f t="shared" si="26"/>
        <v>0</v>
      </c>
      <c r="DM44" s="194">
        <f t="shared" si="27"/>
        <v>0</v>
      </c>
      <c r="DP44" s="205">
        <v>790.02</v>
      </c>
      <c r="DQ44" s="178">
        <f>DP44*0.7*1.05*0.9</f>
        <v>522.59823</v>
      </c>
      <c r="DR44" s="178">
        <v>790.02</v>
      </c>
      <c r="DS44" s="178">
        <f>DR44*0.7*1.05*0.9</f>
        <v>522.59823</v>
      </c>
      <c r="DT44" s="178">
        <v>790.02</v>
      </c>
      <c r="DU44" s="178">
        <f>DT44*0.7*1.05*0.9</f>
        <v>522.59823</v>
      </c>
      <c r="DV44" s="178">
        <v>790.02</v>
      </c>
      <c r="DW44" s="178">
        <f>DV44*0.7*1.05*0.9</f>
        <v>522.59823</v>
      </c>
      <c r="DX44" s="194">
        <f t="shared" si="28"/>
        <v>470.338407</v>
      </c>
      <c r="DY44" s="194">
        <f t="shared" si="29"/>
        <v>423.3045663</v>
      </c>
      <c r="DZ44" s="194">
        <f t="shared" si="30"/>
        <v>470.338407</v>
      </c>
      <c r="EA44" s="194">
        <f t="shared" si="31"/>
        <v>423.3045663</v>
      </c>
      <c r="EB44" s="194">
        <f t="shared" si="32"/>
        <v>470.338407</v>
      </c>
      <c r="EC44" s="194">
        <f t="shared" si="33"/>
        <v>423.3045663</v>
      </c>
      <c r="ED44" s="194">
        <f t="shared" si="34"/>
        <v>423.3045663</v>
      </c>
      <c r="EE44" s="194">
        <f t="shared" si="35"/>
        <v>470.338407</v>
      </c>
      <c r="EF44" s="178">
        <v>593.25</v>
      </c>
      <c r="EG44" s="238">
        <f>EF44*0.7*1.05</f>
        <v>436.03875</v>
      </c>
      <c r="EH44" s="238">
        <f>EF44*0.7*1.05</f>
        <v>436.03875</v>
      </c>
      <c r="EI44" s="238">
        <f>EF44*0.7*1.05</f>
        <v>436.03875</v>
      </c>
      <c r="EJ44" s="238">
        <f>EF44*0.7*1.05</f>
        <v>436.03875</v>
      </c>
      <c r="EK44" s="194">
        <f t="shared" si="52"/>
        <v>392.434875</v>
      </c>
      <c r="EL44" s="194">
        <f t="shared" si="36"/>
        <v>353.1913875</v>
      </c>
      <c r="EM44" s="194">
        <f t="shared" si="37"/>
        <v>392.434875</v>
      </c>
      <c r="EN44" s="194">
        <f t="shared" si="38"/>
        <v>353.1913875</v>
      </c>
      <c r="EO44" s="194">
        <f t="shared" si="39"/>
        <v>392.434875</v>
      </c>
      <c r="EP44" s="194">
        <f t="shared" si="40"/>
        <v>353.1913875</v>
      </c>
      <c r="EQ44" s="194">
        <f t="shared" si="41"/>
        <v>353.1913875</v>
      </c>
      <c r="ER44" s="194">
        <f t="shared" si="42"/>
        <v>392.434875</v>
      </c>
      <c r="ET44" s="238">
        <v>790.02</v>
      </c>
      <c r="EU44" s="238">
        <v>790.02</v>
      </c>
      <c r="EV44" s="238">
        <v>790.02</v>
      </c>
      <c r="EW44" s="238">
        <v>790.02</v>
      </c>
      <c r="EX44" s="248">
        <f t="shared" si="53"/>
        <v>829.521</v>
      </c>
      <c r="EY44" s="248">
        <f t="shared" si="43"/>
        <v>829.521</v>
      </c>
      <c r="EZ44" s="248">
        <f t="shared" si="44"/>
        <v>829.521</v>
      </c>
      <c r="FA44" s="248">
        <f t="shared" si="45"/>
        <v>829.521</v>
      </c>
      <c r="FB44" s="249">
        <f t="shared" si="54"/>
        <v>580.6647</v>
      </c>
      <c r="FC44" s="249">
        <f t="shared" si="46"/>
        <v>580.6647</v>
      </c>
      <c r="FD44" s="249">
        <f t="shared" si="47"/>
        <v>580.6647</v>
      </c>
      <c r="FE44" s="249">
        <f t="shared" si="48"/>
        <v>580.6647</v>
      </c>
      <c r="FF44" s="252">
        <v>580.6647</v>
      </c>
      <c r="FG44" s="252">
        <f t="shared" si="7"/>
        <v>380.97410967</v>
      </c>
      <c r="FH44" s="252">
        <v>580.6647</v>
      </c>
      <c r="FI44" s="252">
        <f t="shared" si="59"/>
        <v>380.97410967</v>
      </c>
      <c r="FJ44" s="252">
        <v>580.6647</v>
      </c>
      <c r="FK44" s="252">
        <f>FJ44*0.9*0.9*0.9*0.9</f>
        <v>380.97410967</v>
      </c>
      <c r="FL44" s="252">
        <f>FM44*0.9*0.9*0.9*0.9</f>
        <v>380.97410967</v>
      </c>
      <c r="FM44" s="260">
        <v>580.6647</v>
      </c>
      <c r="FN44" s="267">
        <v>892.08</v>
      </c>
      <c r="FO44" s="262">
        <f t="shared" si="8"/>
        <v>531.099828</v>
      </c>
      <c r="FP44" s="269">
        <f t="shared" ref="FP44:FP97" si="92">FO44*0.9*0.9</f>
        <v>430.19086068</v>
      </c>
      <c r="FQ44" s="262">
        <f t="shared" si="49"/>
        <v>316.1902825998</v>
      </c>
      <c r="FR44" s="262">
        <v>892.08</v>
      </c>
      <c r="FS44" s="262">
        <f>FR44*0.7*1.05*0.9*0.9</f>
        <v>531.099828</v>
      </c>
      <c r="FT44" s="262"/>
      <c r="FU44" s="262">
        <f t="shared" si="50"/>
        <v>0</v>
      </c>
      <c r="FV44" s="278">
        <v>655.6788</v>
      </c>
      <c r="FW44" s="279">
        <f t="shared" si="9"/>
        <v>531.099828</v>
      </c>
      <c r="FX44" s="269">
        <f t="shared" si="56"/>
        <v>477.9898452</v>
      </c>
      <c r="FY44" s="279">
        <v>655.6788</v>
      </c>
      <c r="FZ44" s="279">
        <f>GA44*0.9</f>
        <v>590.11092</v>
      </c>
      <c r="GA44" s="279">
        <v>655.6788</v>
      </c>
      <c r="GB44" s="279">
        <f>FL44*0.9</f>
        <v>342.876698703</v>
      </c>
      <c r="GC44" s="279">
        <v>0</v>
      </c>
      <c r="GD44" s="278">
        <v>590.11</v>
      </c>
      <c r="GE44" s="284">
        <f t="shared" si="57"/>
        <v>531.099</v>
      </c>
      <c r="GF44" s="284">
        <f t="shared" si="51"/>
        <v>531.099</v>
      </c>
      <c r="GG44" s="284">
        <v>590.11</v>
      </c>
      <c r="GH44" s="284">
        <f t="shared" si="58"/>
        <v>531.099</v>
      </c>
      <c r="GI44" s="284">
        <v>590.11</v>
      </c>
      <c r="GJ44" s="284">
        <f t="shared" si="55"/>
        <v>376.272</v>
      </c>
      <c r="GK44" s="279"/>
      <c r="GL44" s="279">
        <v>418.08</v>
      </c>
      <c r="GM44" s="290">
        <v>897</v>
      </c>
      <c r="GN44" s="290">
        <v>897</v>
      </c>
      <c r="GO44" s="265">
        <v>0</v>
      </c>
      <c r="GP44" s="290">
        <v>897</v>
      </c>
      <c r="GQ44" s="265">
        <v>0</v>
      </c>
      <c r="GR44" s="290">
        <v>897</v>
      </c>
      <c r="GS44" s="265">
        <f t="shared" si="14"/>
        <v>0</v>
      </c>
      <c r="GU44" s="279"/>
      <c r="GV44" s="297"/>
    </row>
    <row r="45" ht="25.5" spans="1:204">
      <c r="A45" s="43" t="s">
        <v>421</v>
      </c>
      <c r="B45" s="40" t="s">
        <v>400</v>
      </c>
      <c r="C45" s="68" t="s">
        <v>422</v>
      </c>
      <c r="D45" s="56"/>
      <c r="E45" s="56" t="s">
        <v>401</v>
      </c>
      <c r="F45" s="69" t="s">
        <v>422</v>
      </c>
      <c r="G45" s="67" t="s">
        <v>423</v>
      </c>
      <c r="H45" s="56" t="s">
        <v>424</v>
      </c>
      <c r="I45" s="56" t="s">
        <v>419</v>
      </c>
      <c r="J45" s="112">
        <v>262.5</v>
      </c>
      <c r="K45" s="91"/>
      <c r="L45" s="91"/>
      <c r="M45" s="91"/>
      <c r="N45" s="92">
        <f t="shared" si="60"/>
        <v>165.375</v>
      </c>
      <c r="O45" s="104">
        <f>J45*1.7-J45</f>
        <v>183.75</v>
      </c>
      <c r="P45" s="92">
        <f t="shared" si="61"/>
        <v>0</v>
      </c>
      <c r="Q45" s="104"/>
      <c r="R45" s="92">
        <f t="shared" si="62"/>
        <v>0</v>
      </c>
      <c r="S45" s="104"/>
      <c r="T45" s="92">
        <f t="shared" si="63"/>
        <v>0</v>
      </c>
      <c r="U45" s="93"/>
      <c r="V45" s="92">
        <f t="shared" si="64"/>
        <v>161.5131</v>
      </c>
      <c r="W45" s="93">
        <v>179.459</v>
      </c>
      <c r="X45" s="92">
        <f t="shared" ref="X45:X52" si="93">Y45*0.9</f>
        <v>161.5131</v>
      </c>
      <c r="Y45" s="93">
        <v>179.459</v>
      </c>
      <c r="Z45" s="92">
        <f t="shared" ref="Z45:Z52" si="94">AA45*0.9</f>
        <v>161.5131</v>
      </c>
      <c r="AA45" s="93">
        <v>179.459</v>
      </c>
      <c r="AB45" s="92">
        <f t="shared" ref="AB45:AB52" si="95">AC45*0.9</f>
        <v>0</v>
      </c>
      <c r="AC45" s="93"/>
      <c r="AD45" s="92">
        <f t="shared" ref="AD45:AD52" si="96">AE45*0.9</f>
        <v>0</v>
      </c>
      <c r="AE45" s="135"/>
      <c r="AF45" s="92">
        <v>270</v>
      </c>
      <c r="AG45" s="135">
        <v>300</v>
      </c>
      <c r="AH45" s="92">
        <v>0</v>
      </c>
      <c r="AI45" s="135"/>
      <c r="AJ45" s="92">
        <v>0</v>
      </c>
      <c r="AK45" s="135"/>
      <c r="AL45" s="143">
        <v>263.25</v>
      </c>
      <c r="AM45" s="4">
        <v>325</v>
      </c>
      <c r="AN45" s="143">
        <v>263.25</v>
      </c>
      <c r="AO45" s="4">
        <v>325</v>
      </c>
      <c r="AP45" s="143"/>
      <c r="AQ45" s="4">
        <v>0</v>
      </c>
      <c r="AR45" s="135"/>
      <c r="AS45" s="4"/>
      <c r="AT45" s="4"/>
      <c r="AU45" s="143">
        <v>314.3448</v>
      </c>
      <c r="AV45" s="4">
        <v>475.2</v>
      </c>
      <c r="AW45" s="143">
        <v>314.3448</v>
      </c>
      <c r="AX45" s="4"/>
      <c r="AY45" s="135"/>
      <c r="AZ45" s="4"/>
      <c r="BA45" s="135"/>
      <c r="BB45" s="157">
        <f>577*1.05*0.7</f>
        <v>424.095</v>
      </c>
      <c r="BC45" s="159">
        <v>577</v>
      </c>
      <c r="BD45" s="157">
        <f>BC45*1.05*0.7</f>
        <v>424.095</v>
      </c>
      <c r="BE45" s="4"/>
      <c r="BF45" s="135"/>
      <c r="BG45" s="4"/>
      <c r="BH45" s="135"/>
      <c r="BI45" s="163"/>
      <c r="BJ45" s="163"/>
      <c r="BK45" s="163"/>
      <c r="BL45" s="164"/>
      <c r="BM45" s="172">
        <f t="shared" si="65"/>
        <v>0</v>
      </c>
      <c r="BN45" s="173">
        <f t="shared" si="66"/>
        <v>0</v>
      </c>
      <c r="BO45" s="174">
        <v>0</v>
      </c>
      <c r="BP45" s="174">
        <f t="shared" si="67"/>
        <v>0</v>
      </c>
      <c r="BQ45" s="174">
        <f t="shared" si="68"/>
        <v>0</v>
      </c>
      <c r="BR45" s="174">
        <f t="shared" si="69"/>
        <v>0</v>
      </c>
      <c r="BS45" s="174">
        <f t="shared" si="70"/>
        <v>0</v>
      </c>
      <c r="BT45" s="172">
        <f t="shared" ref="BT45:BT52" si="97">AK45*0.9</f>
        <v>0</v>
      </c>
      <c r="BU45" s="9">
        <v>0</v>
      </c>
      <c r="BV45" s="9">
        <f t="shared" si="71"/>
        <v>0</v>
      </c>
      <c r="BW45" s="9">
        <v>0</v>
      </c>
      <c r="BX45" s="181">
        <f t="shared" si="72"/>
        <v>0</v>
      </c>
      <c r="BY45" s="9">
        <f t="shared" si="73"/>
        <v>0</v>
      </c>
      <c r="BZ45" s="9">
        <f t="shared" si="74"/>
        <v>0</v>
      </c>
      <c r="CA45" s="9">
        <f t="shared" si="75"/>
        <v>0</v>
      </c>
      <c r="CB45" s="9">
        <f t="shared" si="76"/>
        <v>0</v>
      </c>
      <c r="CC45" s="172">
        <v>0</v>
      </c>
      <c r="CD45" s="186">
        <f t="shared" si="77"/>
        <v>0</v>
      </c>
      <c r="CE45" s="186">
        <v>0</v>
      </c>
      <c r="CF45" s="186">
        <f t="shared" si="78"/>
        <v>0</v>
      </c>
      <c r="CG45" s="186">
        <v>0</v>
      </c>
      <c r="CH45" s="186">
        <f t="shared" si="79"/>
        <v>0</v>
      </c>
      <c r="CI45" s="186">
        <f t="shared" si="80"/>
        <v>0</v>
      </c>
      <c r="CJ45" s="187">
        <f t="shared" si="81"/>
        <v>0</v>
      </c>
      <c r="CK45" s="194">
        <f t="shared" si="16"/>
        <v>0</v>
      </c>
      <c r="CL45" s="194">
        <f t="shared" si="17"/>
        <v>0</v>
      </c>
      <c r="CM45" s="194">
        <f t="shared" si="18"/>
        <v>0</v>
      </c>
      <c r="CN45" s="194">
        <f t="shared" si="19"/>
        <v>0</v>
      </c>
      <c r="CO45" s="195">
        <v>0</v>
      </c>
      <c r="CP45" s="196">
        <f t="shared" si="82"/>
        <v>0</v>
      </c>
      <c r="CQ45" s="195">
        <v>0</v>
      </c>
      <c r="CR45" s="196">
        <f t="shared" si="83"/>
        <v>0</v>
      </c>
      <c r="CS45" s="195">
        <f t="shared" si="84"/>
        <v>0</v>
      </c>
      <c r="CT45" s="196">
        <f t="shared" si="85"/>
        <v>0</v>
      </c>
      <c r="CU45" s="203">
        <f t="shared" si="86"/>
        <v>0</v>
      </c>
      <c r="CV45" s="204">
        <f t="shared" si="87"/>
        <v>0</v>
      </c>
      <c r="CW45" s="205"/>
      <c r="CX45" s="186">
        <f t="shared" si="88"/>
        <v>0</v>
      </c>
      <c r="CY45" s="168"/>
      <c r="CZ45" s="168">
        <f t="shared" si="89"/>
        <v>0</v>
      </c>
      <c r="DA45" s="168"/>
      <c r="DB45" s="168">
        <f t="shared" si="90"/>
        <v>0</v>
      </c>
      <c r="DC45" s="168">
        <f t="shared" si="91"/>
        <v>0</v>
      </c>
      <c r="DD45" s="205"/>
      <c r="DE45" s="13" t="s">
        <v>425</v>
      </c>
      <c r="DF45" s="194">
        <f t="shared" si="20"/>
        <v>0</v>
      </c>
      <c r="DG45" s="194">
        <f t="shared" si="21"/>
        <v>0</v>
      </c>
      <c r="DH45" s="194">
        <f t="shared" si="22"/>
        <v>0</v>
      </c>
      <c r="DI45" s="194">
        <f t="shared" si="23"/>
        <v>0</v>
      </c>
      <c r="DJ45" s="194">
        <f t="shared" si="24"/>
        <v>0</v>
      </c>
      <c r="DK45" s="194">
        <f t="shared" si="25"/>
        <v>0</v>
      </c>
      <c r="DL45" s="194">
        <f t="shared" si="26"/>
        <v>0</v>
      </c>
      <c r="DM45" s="194">
        <f t="shared" si="27"/>
        <v>0</v>
      </c>
      <c r="DP45" s="205">
        <v>988.8</v>
      </c>
      <c r="DQ45" s="178">
        <f>DP45*0.7*1.05*0.9</f>
        <v>654.0912</v>
      </c>
      <c r="DR45" s="178">
        <v>988.8</v>
      </c>
      <c r="DS45" s="178">
        <f>DR45*0.7*1.05*0.9</f>
        <v>654.0912</v>
      </c>
      <c r="DT45" s="178">
        <v>988.8</v>
      </c>
      <c r="DU45" s="178">
        <f>DT45*0.7*1.05*0.9</f>
        <v>654.0912</v>
      </c>
      <c r="DV45" s="178">
        <v>988.8</v>
      </c>
      <c r="DW45" s="178">
        <f>DV45*0.7*1.05*0.9</f>
        <v>654.0912</v>
      </c>
      <c r="DX45" s="194">
        <f t="shared" si="28"/>
        <v>588.68208</v>
      </c>
      <c r="DY45" s="194">
        <f t="shared" si="29"/>
        <v>529.813872</v>
      </c>
      <c r="DZ45" s="194">
        <f t="shared" si="30"/>
        <v>588.68208</v>
      </c>
      <c r="EA45" s="194">
        <f t="shared" si="31"/>
        <v>529.813872</v>
      </c>
      <c r="EB45" s="194">
        <f t="shared" si="32"/>
        <v>588.68208</v>
      </c>
      <c r="EC45" s="194">
        <f t="shared" si="33"/>
        <v>529.813872</v>
      </c>
      <c r="ED45" s="194">
        <f t="shared" si="34"/>
        <v>529.813872</v>
      </c>
      <c r="EE45" s="194">
        <f t="shared" si="35"/>
        <v>588.68208</v>
      </c>
      <c r="EF45" s="178">
        <v>690.69</v>
      </c>
      <c r="EG45" s="238">
        <f>EF45*0.7*1.05</f>
        <v>507.65715</v>
      </c>
      <c r="EH45" s="238">
        <f>EF45*0.7*1.05</f>
        <v>507.65715</v>
      </c>
      <c r="EI45" s="238">
        <f>EF45*0.7*1.05</f>
        <v>507.65715</v>
      </c>
      <c r="EJ45" s="238">
        <f>EF45*0.7*1.05</f>
        <v>507.65715</v>
      </c>
      <c r="EK45" s="194">
        <f t="shared" si="52"/>
        <v>456.891435</v>
      </c>
      <c r="EL45" s="194">
        <f t="shared" si="36"/>
        <v>411.2022915</v>
      </c>
      <c r="EM45" s="194">
        <f t="shared" si="37"/>
        <v>456.891435</v>
      </c>
      <c r="EN45" s="194">
        <f t="shared" si="38"/>
        <v>411.2022915</v>
      </c>
      <c r="EO45" s="194">
        <f t="shared" si="39"/>
        <v>456.891435</v>
      </c>
      <c r="EP45" s="194">
        <f t="shared" si="40"/>
        <v>411.2022915</v>
      </c>
      <c r="EQ45" s="194">
        <f t="shared" si="41"/>
        <v>411.2022915</v>
      </c>
      <c r="ER45" s="194">
        <f t="shared" si="42"/>
        <v>456.891435</v>
      </c>
      <c r="ET45" s="238">
        <v>993.45</v>
      </c>
      <c r="EU45" s="238">
        <v>993.45</v>
      </c>
      <c r="EV45" s="238">
        <v>993.45</v>
      </c>
      <c r="EW45" s="238">
        <v>993.45</v>
      </c>
      <c r="EX45" s="248">
        <f t="shared" si="53"/>
        <v>1043.1225</v>
      </c>
      <c r="EY45" s="248">
        <f t="shared" si="43"/>
        <v>1043.1225</v>
      </c>
      <c r="EZ45" s="248">
        <f t="shared" si="44"/>
        <v>1043.1225</v>
      </c>
      <c r="FA45" s="248">
        <f t="shared" si="45"/>
        <v>1043.1225</v>
      </c>
      <c r="FB45" s="249">
        <f t="shared" si="54"/>
        <v>730.18575</v>
      </c>
      <c r="FC45" s="249">
        <f t="shared" si="46"/>
        <v>730.18575</v>
      </c>
      <c r="FD45" s="249">
        <f t="shared" si="47"/>
        <v>730.18575</v>
      </c>
      <c r="FE45" s="249">
        <f t="shared" si="48"/>
        <v>730.18575</v>
      </c>
      <c r="FF45" s="252">
        <v>730.18575</v>
      </c>
      <c r="FG45" s="252">
        <f t="shared" si="7"/>
        <v>479.074870575</v>
      </c>
      <c r="FH45" s="252">
        <v>730.18575</v>
      </c>
      <c r="FI45" s="252">
        <f t="shared" si="59"/>
        <v>479.074870575</v>
      </c>
      <c r="FJ45" s="252">
        <v>730.18575</v>
      </c>
      <c r="FK45" s="252">
        <f t="shared" ref="FK45:FK76" si="98">FJ45*0.9*0.9*0.9*0.9</f>
        <v>479.074870575</v>
      </c>
      <c r="FL45" s="252">
        <f t="shared" ref="FL45:FL76" si="99">FM45*0.9*0.9*0.9*0.9</f>
        <v>479.074870575</v>
      </c>
      <c r="FM45" s="260">
        <v>730.18575</v>
      </c>
      <c r="FN45" s="267">
        <v>997.5</v>
      </c>
      <c r="FO45" s="262">
        <f t="shared" si="8"/>
        <v>593.861625</v>
      </c>
      <c r="FP45" s="269">
        <f t="shared" si="92"/>
        <v>481.02791625</v>
      </c>
      <c r="FQ45" s="262">
        <f t="shared" si="49"/>
        <v>353.55551844375</v>
      </c>
      <c r="FR45" s="262">
        <v>997.5</v>
      </c>
      <c r="FS45" s="262">
        <f t="shared" ref="FS45:FS76" si="100">FR45*0.7*1.05*0.9*0.9</f>
        <v>593.861625</v>
      </c>
      <c r="FT45" s="262"/>
      <c r="FU45" s="262">
        <f t="shared" si="50"/>
        <v>0</v>
      </c>
      <c r="FV45" s="278">
        <v>733.1625</v>
      </c>
      <c r="FW45" s="279">
        <f t="shared" si="9"/>
        <v>593.861625</v>
      </c>
      <c r="FX45" s="269">
        <f t="shared" si="56"/>
        <v>534.4754625</v>
      </c>
      <c r="FY45" s="279">
        <v>733.1625</v>
      </c>
      <c r="FZ45" s="279">
        <f t="shared" ref="FZ45:FZ76" si="101">GA45*0.9</f>
        <v>659.84625</v>
      </c>
      <c r="GA45" s="279">
        <v>733.1625</v>
      </c>
      <c r="GB45" s="279">
        <f t="shared" ref="GB45:GB76" si="102">FL45*0.9</f>
        <v>431.1673835175</v>
      </c>
      <c r="GC45" s="279">
        <v>0</v>
      </c>
      <c r="GD45" s="278">
        <v>659.85</v>
      </c>
      <c r="GE45" s="284">
        <f t="shared" si="57"/>
        <v>593.865</v>
      </c>
      <c r="GF45" s="284">
        <f t="shared" si="51"/>
        <v>593.865</v>
      </c>
      <c r="GG45" s="293">
        <v>659.85</v>
      </c>
      <c r="GH45" s="284">
        <f t="shared" si="58"/>
        <v>593.865</v>
      </c>
      <c r="GI45" s="293">
        <v>659.85</v>
      </c>
      <c r="GJ45" s="284">
        <f t="shared" si="55"/>
        <v>471.357</v>
      </c>
      <c r="GK45" s="279"/>
      <c r="GL45" s="279">
        <v>523.73</v>
      </c>
      <c r="GM45" s="290">
        <v>1069</v>
      </c>
      <c r="GN45" s="290">
        <v>1069</v>
      </c>
      <c r="GO45" s="265">
        <v>0</v>
      </c>
      <c r="GP45" s="290">
        <v>1069</v>
      </c>
      <c r="GQ45" s="265">
        <v>0</v>
      </c>
      <c r="GR45" s="290">
        <v>1069</v>
      </c>
      <c r="GS45" s="265">
        <f t="shared" si="14"/>
        <v>0</v>
      </c>
      <c r="GU45" s="279"/>
      <c r="GV45" s="297"/>
    </row>
    <row r="46" ht="38.25" spans="1:204">
      <c r="A46" s="43" t="s">
        <v>426</v>
      </c>
      <c r="B46" s="70" t="s">
        <v>400</v>
      </c>
      <c r="C46" s="68" t="s">
        <v>427</v>
      </c>
      <c r="D46" s="56"/>
      <c r="E46" s="56" t="s">
        <v>401</v>
      </c>
      <c r="F46" s="69" t="s">
        <v>427</v>
      </c>
      <c r="G46" s="64" t="s">
        <v>428</v>
      </c>
      <c r="H46" s="56" t="s">
        <v>429</v>
      </c>
      <c r="I46" s="56" t="s">
        <v>430</v>
      </c>
      <c r="J46" s="112">
        <v>260.4</v>
      </c>
      <c r="K46" s="91"/>
      <c r="L46" s="91"/>
      <c r="M46" s="112">
        <v>472.5</v>
      </c>
      <c r="N46" s="92">
        <f t="shared" si="60"/>
        <v>164.052</v>
      </c>
      <c r="O46" s="104">
        <f>J46*1.7-J46</f>
        <v>182.28</v>
      </c>
      <c r="P46" s="92">
        <f t="shared" si="61"/>
        <v>0</v>
      </c>
      <c r="Q46" s="104"/>
      <c r="R46" s="92">
        <f t="shared" si="62"/>
        <v>0</v>
      </c>
      <c r="S46" s="104"/>
      <c r="T46" s="92">
        <f t="shared" si="63"/>
        <v>297.675</v>
      </c>
      <c r="U46" s="93">
        <f>M46*1.7-M46</f>
        <v>330.75</v>
      </c>
      <c r="V46" s="92">
        <f t="shared" si="64"/>
        <v>164.052</v>
      </c>
      <c r="W46" s="93">
        <v>182.28</v>
      </c>
      <c r="X46" s="92">
        <f t="shared" si="93"/>
        <v>0</v>
      </c>
      <c r="Y46" s="93"/>
      <c r="Z46" s="92">
        <f t="shared" si="94"/>
        <v>0</v>
      </c>
      <c r="AA46" s="93"/>
      <c r="AB46" s="92">
        <f t="shared" si="95"/>
        <v>297.675</v>
      </c>
      <c r="AC46" s="93">
        <v>330.75</v>
      </c>
      <c r="AD46" s="92">
        <f t="shared" si="96"/>
        <v>0</v>
      </c>
      <c r="AE46" s="135"/>
      <c r="AF46" s="92">
        <v>198.765</v>
      </c>
      <c r="AG46" s="135">
        <v>220.85</v>
      </c>
      <c r="AH46" s="92">
        <v>198.765</v>
      </c>
      <c r="AI46" s="135">
        <v>220.85</v>
      </c>
      <c r="AJ46" s="92">
        <v>314.343</v>
      </c>
      <c r="AK46" s="135">
        <v>349.27</v>
      </c>
      <c r="AL46" s="143"/>
      <c r="AM46" s="4">
        <v>0</v>
      </c>
      <c r="AN46" s="143">
        <v>194.4</v>
      </c>
      <c r="AO46" s="4">
        <v>240</v>
      </c>
      <c r="AP46" s="143">
        <v>194.4</v>
      </c>
      <c r="AQ46" s="4">
        <v>240</v>
      </c>
      <c r="AR46" s="135"/>
      <c r="AS46" s="4"/>
      <c r="AT46" s="4"/>
      <c r="AU46" s="143">
        <v>236.45979</v>
      </c>
      <c r="AV46" s="4">
        <v>357.46</v>
      </c>
      <c r="AW46" s="143">
        <v>236.45979</v>
      </c>
      <c r="AX46" s="4">
        <v>357.46</v>
      </c>
      <c r="AY46" s="143">
        <v>236.45979</v>
      </c>
      <c r="AZ46" s="4"/>
      <c r="BA46" s="135"/>
      <c r="BB46" s="157">
        <f>363.85*1.05*0.7</f>
        <v>267.42975</v>
      </c>
      <c r="BC46" s="149">
        <v>363.85</v>
      </c>
      <c r="BD46" s="157">
        <f>BC46*1.05*0.7</f>
        <v>267.42975</v>
      </c>
      <c r="BE46" s="149">
        <v>363.85</v>
      </c>
      <c r="BF46" s="157">
        <f>BE46*1.05*0.7</f>
        <v>267.42975</v>
      </c>
      <c r="BG46" s="4"/>
      <c r="BH46" s="135"/>
      <c r="BM46" s="172">
        <f t="shared" si="65"/>
        <v>0</v>
      </c>
      <c r="BN46" s="173">
        <f t="shared" si="66"/>
        <v>0</v>
      </c>
      <c r="BO46" s="174">
        <f t="shared" ref="BO46:BO52" si="103">AG46*0.9</f>
        <v>198.765</v>
      </c>
      <c r="BP46" s="174">
        <f t="shared" si="67"/>
        <v>178.8885</v>
      </c>
      <c r="BQ46" s="174">
        <f t="shared" si="68"/>
        <v>198.765</v>
      </c>
      <c r="BR46" s="174">
        <f t="shared" si="69"/>
        <v>178.8885</v>
      </c>
      <c r="BS46" s="174">
        <f t="shared" si="70"/>
        <v>282.9087</v>
      </c>
      <c r="BT46" s="172">
        <f t="shared" si="97"/>
        <v>314.343</v>
      </c>
      <c r="BU46" s="9">
        <f t="shared" ref="BU46:BU52" si="104">AL46*0.9</f>
        <v>0</v>
      </c>
      <c r="BV46" s="9">
        <f t="shared" si="71"/>
        <v>0</v>
      </c>
      <c r="BW46" s="9">
        <f t="shared" ref="BW46:BW52" si="105">AN46*0.9</f>
        <v>174.96</v>
      </c>
      <c r="BX46" s="181">
        <f t="shared" si="72"/>
        <v>157.464</v>
      </c>
      <c r="BY46" s="9">
        <f t="shared" si="73"/>
        <v>174.96</v>
      </c>
      <c r="BZ46" s="9">
        <f t="shared" si="74"/>
        <v>157.464</v>
      </c>
      <c r="CA46" s="9">
        <f t="shared" si="75"/>
        <v>0</v>
      </c>
      <c r="CB46" s="9">
        <f t="shared" si="76"/>
        <v>0</v>
      </c>
      <c r="CC46" s="172">
        <f t="shared" ref="CC46:CC52" si="106">AU46*0.9</f>
        <v>212.813811</v>
      </c>
      <c r="CD46" s="186">
        <f t="shared" si="77"/>
        <v>172.37918691</v>
      </c>
      <c r="CE46" s="186">
        <f t="shared" ref="CE46:CE52" si="107">AW46*0.9</f>
        <v>212.813811</v>
      </c>
      <c r="CF46" s="186">
        <f t="shared" si="78"/>
        <v>172.37918691</v>
      </c>
      <c r="CG46" s="186">
        <f t="shared" ref="CG46:CG52" si="108">AY46*0.9</f>
        <v>212.813811</v>
      </c>
      <c r="CH46" s="186">
        <f t="shared" si="79"/>
        <v>172.37918691</v>
      </c>
      <c r="CI46" s="186">
        <f t="shared" si="80"/>
        <v>0</v>
      </c>
      <c r="CJ46" s="187">
        <f t="shared" si="81"/>
        <v>0</v>
      </c>
      <c r="CK46" s="194">
        <f t="shared" si="16"/>
        <v>155.141268219</v>
      </c>
      <c r="CL46" s="194">
        <f t="shared" si="17"/>
        <v>155.141268219</v>
      </c>
      <c r="CM46" s="194">
        <f t="shared" si="18"/>
        <v>155.141268219</v>
      </c>
      <c r="CN46" s="194">
        <f t="shared" si="19"/>
        <v>0</v>
      </c>
      <c r="CO46" s="195">
        <f t="shared" ref="CO46:CO52" si="109">BB46*0.9</f>
        <v>240.686775</v>
      </c>
      <c r="CP46" s="196">
        <f t="shared" si="82"/>
        <v>194.95628775</v>
      </c>
      <c r="CQ46" s="195">
        <f t="shared" ref="CQ46:CQ52" si="110">BD46*0.9</f>
        <v>240.686775</v>
      </c>
      <c r="CR46" s="196">
        <f t="shared" si="83"/>
        <v>194.95628775</v>
      </c>
      <c r="CS46" s="195">
        <f t="shared" si="84"/>
        <v>240.686775</v>
      </c>
      <c r="CT46" s="196">
        <f t="shared" si="85"/>
        <v>194.95628775</v>
      </c>
      <c r="CU46" s="203">
        <f t="shared" si="86"/>
        <v>0</v>
      </c>
      <c r="CV46" s="204">
        <f t="shared" si="87"/>
        <v>0</v>
      </c>
      <c r="CW46" s="205">
        <v>283.4895</v>
      </c>
      <c r="CX46" s="186">
        <f t="shared" si="88"/>
        <v>229.626495</v>
      </c>
      <c r="CY46" s="168">
        <v>283.4895</v>
      </c>
      <c r="CZ46" s="168">
        <f t="shared" si="89"/>
        <v>229.626495</v>
      </c>
      <c r="DA46" s="168">
        <v>283.4895</v>
      </c>
      <c r="DB46" s="168">
        <f t="shared" si="90"/>
        <v>229.626495</v>
      </c>
      <c r="DC46" s="168">
        <f t="shared" si="91"/>
        <v>0</v>
      </c>
      <c r="DD46" s="205"/>
      <c r="DF46" s="194">
        <f t="shared" si="20"/>
        <v>206.6638455</v>
      </c>
      <c r="DG46" s="194">
        <f t="shared" si="21"/>
        <v>185.99746095</v>
      </c>
      <c r="DH46" s="194">
        <f t="shared" si="22"/>
        <v>206.6638455</v>
      </c>
      <c r="DI46" s="194">
        <f t="shared" si="23"/>
        <v>185.99746095</v>
      </c>
      <c r="DJ46" s="194">
        <f t="shared" si="24"/>
        <v>206.6638455</v>
      </c>
      <c r="DK46" s="194">
        <f t="shared" si="25"/>
        <v>185.99746095</v>
      </c>
      <c r="DL46" s="194">
        <f t="shared" si="26"/>
        <v>0</v>
      </c>
      <c r="DM46" s="194">
        <f t="shared" si="27"/>
        <v>0</v>
      </c>
      <c r="DP46" s="205">
        <v>385.7</v>
      </c>
      <c r="DQ46" s="178">
        <f>DP46*0.7*1.05*0.9</f>
        <v>255.14055</v>
      </c>
      <c r="DR46" s="178">
        <v>385.7</v>
      </c>
      <c r="DS46" s="178">
        <f>DR46*0.7*1.05*0.9</f>
        <v>255.14055</v>
      </c>
      <c r="DT46" s="178">
        <v>385.7</v>
      </c>
      <c r="DU46" s="178">
        <f>DT46*0.7*1.05*0.9</f>
        <v>255.14055</v>
      </c>
      <c r="DV46" s="229"/>
      <c r="DW46" s="178">
        <f>DV46*0.7*1.05</f>
        <v>0</v>
      </c>
      <c r="DX46" s="194">
        <f t="shared" si="28"/>
        <v>229.626495</v>
      </c>
      <c r="DY46" s="194">
        <f t="shared" si="29"/>
        <v>206.6638455</v>
      </c>
      <c r="DZ46" s="194">
        <f t="shared" si="30"/>
        <v>229.626495</v>
      </c>
      <c r="EA46" s="194">
        <f t="shared" si="31"/>
        <v>206.6638455</v>
      </c>
      <c r="EB46" s="194">
        <f t="shared" si="32"/>
        <v>229.626495</v>
      </c>
      <c r="EC46" s="194">
        <f t="shared" si="33"/>
        <v>206.6638455</v>
      </c>
      <c r="ED46" s="194">
        <f t="shared" si="34"/>
        <v>0</v>
      </c>
      <c r="EE46" s="194">
        <f t="shared" si="35"/>
        <v>0</v>
      </c>
      <c r="EF46" s="178">
        <v>380</v>
      </c>
      <c r="EG46" s="238">
        <f>EF46*0.7*1.05</f>
        <v>279.3</v>
      </c>
      <c r="EH46" s="238">
        <f>EF46*0.7*1.05</f>
        <v>279.3</v>
      </c>
      <c r="EI46" s="238">
        <f>EF46*0.7*1.05</f>
        <v>279.3</v>
      </c>
      <c r="EJ46" s="238">
        <v>0</v>
      </c>
      <c r="EK46" s="194">
        <f t="shared" si="52"/>
        <v>251.37</v>
      </c>
      <c r="EL46" s="194">
        <f t="shared" si="36"/>
        <v>226.233</v>
      </c>
      <c r="EM46" s="194">
        <f t="shared" si="37"/>
        <v>251.37</v>
      </c>
      <c r="EN46" s="194">
        <f t="shared" si="38"/>
        <v>226.233</v>
      </c>
      <c r="EO46" s="194">
        <f t="shared" si="39"/>
        <v>251.37</v>
      </c>
      <c r="EP46" s="194">
        <f t="shared" si="40"/>
        <v>226.233</v>
      </c>
      <c r="EQ46" s="194">
        <f t="shared" si="41"/>
        <v>0</v>
      </c>
      <c r="ER46" s="194">
        <f t="shared" si="42"/>
        <v>0</v>
      </c>
      <c r="ET46" s="238">
        <v>379.61</v>
      </c>
      <c r="EU46" s="238">
        <v>379.61</v>
      </c>
      <c r="EV46" s="238">
        <v>379.61</v>
      </c>
      <c r="EW46" s="238">
        <v>890.12</v>
      </c>
      <c r="EX46" s="248">
        <f t="shared" si="53"/>
        <v>398.5905</v>
      </c>
      <c r="EY46" s="248">
        <f t="shared" si="43"/>
        <v>398.5905</v>
      </c>
      <c r="EZ46" s="248">
        <f t="shared" si="44"/>
        <v>398.5905</v>
      </c>
      <c r="FA46" s="248">
        <f t="shared" si="45"/>
        <v>934.626</v>
      </c>
      <c r="FB46" s="249">
        <f t="shared" si="54"/>
        <v>279.01335</v>
      </c>
      <c r="FC46" s="249">
        <f t="shared" si="46"/>
        <v>279.01335</v>
      </c>
      <c r="FD46" s="249">
        <f t="shared" si="47"/>
        <v>279.01335</v>
      </c>
      <c r="FE46" s="249">
        <f t="shared" si="48"/>
        <v>654.2382</v>
      </c>
      <c r="FF46" s="252">
        <v>279.01335</v>
      </c>
      <c r="FG46" s="252">
        <f t="shared" si="7"/>
        <v>183.060658935</v>
      </c>
      <c r="FH46" s="252">
        <v>279.01335</v>
      </c>
      <c r="FI46" s="252">
        <f t="shared" si="59"/>
        <v>183.060658935</v>
      </c>
      <c r="FJ46" s="252">
        <v>279.01335</v>
      </c>
      <c r="FK46" s="252">
        <f t="shared" si="98"/>
        <v>183.060658935</v>
      </c>
      <c r="FL46" s="252">
        <f t="shared" si="99"/>
        <v>429.24568302</v>
      </c>
      <c r="FM46" s="260">
        <v>654.2382</v>
      </c>
      <c r="FN46" s="267">
        <v>401.8</v>
      </c>
      <c r="FO46" s="262">
        <f t="shared" si="8"/>
        <v>239.21163</v>
      </c>
      <c r="FP46" s="269">
        <f t="shared" si="92"/>
        <v>193.7614203</v>
      </c>
      <c r="FQ46" s="262">
        <f t="shared" si="49"/>
        <v>142.4146439205</v>
      </c>
      <c r="FR46" s="262">
        <v>401.8</v>
      </c>
      <c r="FS46" s="262">
        <f t="shared" si="100"/>
        <v>239.21163</v>
      </c>
      <c r="FT46" s="262"/>
      <c r="FU46" s="262">
        <f t="shared" si="50"/>
        <v>0</v>
      </c>
      <c r="FV46" s="278">
        <v>295.323</v>
      </c>
      <c r="FW46" s="279">
        <f t="shared" si="9"/>
        <v>239.21163</v>
      </c>
      <c r="FX46" s="269">
        <f t="shared" si="56"/>
        <v>215.290467</v>
      </c>
      <c r="FY46" s="279">
        <v>295.323</v>
      </c>
      <c r="FZ46" s="279">
        <f t="shared" si="101"/>
        <v>265.7907</v>
      </c>
      <c r="GA46" s="279">
        <v>295.323</v>
      </c>
      <c r="GB46" s="279">
        <f t="shared" si="102"/>
        <v>386.321114718</v>
      </c>
      <c r="GC46" s="279">
        <v>0</v>
      </c>
      <c r="GD46" s="278">
        <v>0</v>
      </c>
      <c r="GE46" s="284">
        <f t="shared" si="57"/>
        <v>0</v>
      </c>
      <c r="GF46" s="284">
        <f t="shared" si="51"/>
        <v>0</v>
      </c>
      <c r="GG46" s="284">
        <v>0</v>
      </c>
      <c r="GH46" s="284">
        <f t="shared" si="58"/>
        <v>0</v>
      </c>
      <c r="GI46" s="284">
        <v>0</v>
      </c>
      <c r="GJ46" s="284">
        <f t="shared" si="55"/>
        <v>0</v>
      </c>
      <c r="GK46" s="279"/>
      <c r="GL46" s="279">
        <v>0</v>
      </c>
      <c r="GM46" s="290">
        <f>GL46*0.9</f>
        <v>0</v>
      </c>
      <c r="GN46" s="265">
        <f t="shared" ref="GN46:GN55" si="111">GO46*0.9</f>
        <v>0</v>
      </c>
      <c r="GO46" s="265">
        <v>0</v>
      </c>
      <c r="GP46" s="265">
        <f t="shared" ref="GP46:GP55" si="112">GQ46*0.9</f>
        <v>0</v>
      </c>
      <c r="GQ46" s="265">
        <v>0</v>
      </c>
      <c r="GR46" s="265">
        <f t="shared" ref="GR46:GR55" si="113">GS46*0.9</f>
        <v>0</v>
      </c>
      <c r="GS46" s="265">
        <f t="shared" si="14"/>
        <v>0</v>
      </c>
      <c r="GU46" s="279"/>
      <c r="GV46" s="297"/>
    </row>
    <row r="47" ht="25.5" spans="1:204">
      <c r="A47" s="43"/>
      <c r="B47" s="71"/>
      <c r="C47" s="72"/>
      <c r="D47" s="56"/>
      <c r="E47" s="56" t="s">
        <v>401</v>
      </c>
      <c r="F47" s="73"/>
      <c r="G47" s="64" t="s">
        <v>431</v>
      </c>
      <c r="H47" s="56"/>
      <c r="I47" s="56"/>
      <c r="J47" s="112"/>
      <c r="K47" s="91"/>
      <c r="L47" s="91"/>
      <c r="M47" s="112"/>
      <c r="N47" s="92">
        <f t="shared" si="60"/>
        <v>0</v>
      </c>
      <c r="O47" s="104"/>
      <c r="P47" s="92">
        <f t="shared" si="61"/>
        <v>0</v>
      </c>
      <c r="Q47" s="104"/>
      <c r="R47" s="92">
        <f t="shared" si="62"/>
        <v>0</v>
      </c>
      <c r="S47" s="104"/>
      <c r="T47" s="92">
        <f t="shared" si="63"/>
        <v>0</v>
      </c>
      <c r="U47" s="93"/>
      <c r="V47" s="92">
        <f t="shared" si="64"/>
        <v>0</v>
      </c>
      <c r="W47" s="93"/>
      <c r="X47" s="92">
        <f t="shared" si="93"/>
        <v>0</v>
      </c>
      <c r="Y47" s="93"/>
      <c r="Z47" s="92">
        <f t="shared" si="94"/>
        <v>0</v>
      </c>
      <c r="AA47" s="93"/>
      <c r="AB47" s="92">
        <f t="shared" si="95"/>
        <v>0</v>
      </c>
      <c r="AC47" s="93"/>
      <c r="AD47" s="92">
        <f t="shared" si="96"/>
        <v>189.9</v>
      </c>
      <c r="AE47" s="135">
        <v>211</v>
      </c>
      <c r="AF47" s="92">
        <v>0</v>
      </c>
      <c r="AG47" s="135"/>
      <c r="AH47" s="92">
        <v>0</v>
      </c>
      <c r="AI47" s="135"/>
      <c r="AJ47" s="92">
        <v>0</v>
      </c>
      <c r="AK47" s="135"/>
      <c r="AL47" s="143"/>
      <c r="AM47" s="4">
        <v>0</v>
      </c>
      <c r="AN47" s="143"/>
      <c r="AO47" s="4">
        <v>0</v>
      </c>
      <c r="AP47" s="143"/>
      <c r="AQ47" s="4">
        <v>0</v>
      </c>
      <c r="AR47" s="135"/>
      <c r="AS47" s="4"/>
      <c r="AT47" s="4"/>
      <c r="AU47" s="143">
        <v>198.45</v>
      </c>
      <c r="AV47" s="4"/>
      <c r="AW47" s="135"/>
      <c r="AX47" s="4"/>
      <c r="AY47" s="135"/>
      <c r="AZ47" s="4"/>
      <c r="BA47" s="135"/>
      <c r="BB47" s="157">
        <f>295*1.05*0.7</f>
        <v>216.825</v>
      </c>
      <c r="BC47" s="4"/>
      <c r="BD47" s="135"/>
      <c r="BE47" s="4"/>
      <c r="BF47" s="135"/>
      <c r="BG47" s="4"/>
      <c r="BH47" s="135"/>
      <c r="BM47" s="172">
        <f t="shared" si="65"/>
        <v>189.9</v>
      </c>
      <c r="BN47" s="173">
        <f t="shared" si="66"/>
        <v>170.91</v>
      </c>
      <c r="BO47" s="174">
        <f t="shared" si="103"/>
        <v>0</v>
      </c>
      <c r="BP47" s="174">
        <f t="shared" si="67"/>
        <v>0</v>
      </c>
      <c r="BQ47" s="174">
        <f t="shared" si="68"/>
        <v>0</v>
      </c>
      <c r="BR47" s="174">
        <f t="shared" si="69"/>
        <v>0</v>
      </c>
      <c r="BS47" s="174">
        <f t="shared" si="70"/>
        <v>0</v>
      </c>
      <c r="BT47" s="172">
        <f t="shared" si="97"/>
        <v>0</v>
      </c>
      <c r="BU47" s="9">
        <f t="shared" si="104"/>
        <v>0</v>
      </c>
      <c r="BV47" s="9">
        <f t="shared" si="71"/>
        <v>0</v>
      </c>
      <c r="BW47" s="9">
        <f t="shared" si="105"/>
        <v>0</v>
      </c>
      <c r="BX47" s="181">
        <f t="shared" si="72"/>
        <v>0</v>
      </c>
      <c r="BY47" s="9">
        <f t="shared" si="73"/>
        <v>0</v>
      </c>
      <c r="BZ47" s="9">
        <f t="shared" si="74"/>
        <v>0</v>
      </c>
      <c r="CA47" s="9">
        <f t="shared" si="75"/>
        <v>0</v>
      </c>
      <c r="CB47" s="9">
        <f t="shared" si="76"/>
        <v>0</v>
      </c>
      <c r="CC47" s="172">
        <f t="shared" si="106"/>
        <v>178.605</v>
      </c>
      <c r="CD47" s="186">
        <f t="shared" si="77"/>
        <v>144.67005</v>
      </c>
      <c r="CE47" s="186">
        <f t="shared" si="107"/>
        <v>0</v>
      </c>
      <c r="CF47" s="186">
        <f t="shared" si="78"/>
        <v>0</v>
      </c>
      <c r="CG47" s="186">
        <f t="shared" si="108"/>
        <v>0</v>
      </c>
      <c r="CH47" s="186">
        <f t="shared" si="79"/>
        <v>0</v>
      </c>
      <c r="CI47" s="186">
        <f t="shared" si="80"/>
        <v>0</v>
      </c>
      <c r="CJ47" s="187">
        <f t="shared" si="81"/>
        <v>0</v>
      </c>
      <c r="CK47" s="194">
        <f t="shared" si="16"/>
        <v>130.203045</v>
      </c>
      <c r="CL47" s="194">
        <f t="shared" si="17"/>
        <v>0</v>
      </c>
      <c r="CM47" s="194">
        <f t="shared" si="18"/>
        <v>0</v>
      </c>
      <c r="CN47" s="194">
        <f t="shared" si="19"/>
        <v>0</v>
      </c>
      <c r="CO47" s="195">
        <f t="shared" si="109"/>
        <v>195.1425</v>
      </c>
      <c r="CP47" s="196">
        <f t="shared" si="82"/>
        <v>158.065425</v>
      </c>
      <c r="CQ47" s="195">
        <f t="shared" si="110"/>
        <v>0</v>
      </c>
      <c r="CR47" s="196">
        <f t="shared" si="83"/>
        <v>0</v>
      </c>
      <c r="CS47" s="195">
        <f t="shared" si="84"/>
        <v>0</v>
      </c>
      <c r="CT47" s="196">
        <f t="shared" si="85"/>
        <v>0</v>
      </c>
      <c r="CU47" s="203">
        <f t="shared" si="86"/>
        <v>0</v>
      </c>
      <c r="CV47" s="204">
        <f t="shared" si="87"/>
        <v>0</v>
      </c>
      <c r="CW47" s="205">
        <v>216.384</v>
      </c>
      <c r="CX47" s="186">
        <f t="shared" si="88"/>
        <v>175.27104</v>
      </c>
      <c r="CY47" s="168"/>
      <c r="CZ47" s="168">
        <f t="shared" si="89"/>
        <v>0</v>
      </c>
      <c r="DA47" s="168"/>
      <c r="DB47" s="168">
        <f t="shared" si="90"/>
        <v>0</v>
      </c>
      <c r="DC47" s="168">
        <f t="shared" si="91"/>
        <v>0</v>
      </c>
      <c r="DD47" s="205"/>
      <c r="DF47" s="194">
        <f t="shared" si="20"/>
        <v>157.743936</v>
      </c>
      <c r="DG47" s="194">
        <f t="shared" si="21"/>
        <v>141.9695424</v>
      </c>
      <c r="DH47" s="194">
        <f t="shared" si="22"/>
        <v>0</v>
      </c>
      <c r="DI47" s="194">
        <f t="shared" si="23"/>
        <v>0</v>
      </c>
      <c r="DJ47" s="194">
        <f t="shared" si="24"/>
        <v>0</v>
      </c>
      <c r="DK47" s="194">
        <f t="shared" si="25"/>
        <v>0</v>
      </c>
      <c r="DL47" s="194">
        <f t="shared" si="26"/>
        <v>0</v>
      </c>
      <c r="DM47" s="194">
        <f t="shared" si="27"/>
        <v>0</v>
      </c>
      <c r="DP47" s="205">
        <v>310.4</v>
      </c>
      <c r="DQ47" s="178">
        <f>DP47*0.7*1.05*0.9</f>
        <v>205.3296</v>
      </c>
      <c r="DR47" s="178"/>
      <c r="DS47" s="178">
        <f>DR47*0.7*1.05</f>
        <v>0</v>
      </c>
      <c r="DT47" s="178"/>
      <c r="DU47" s="178">
        <f>DT47*0.7*1.05</f>
        <v>0</v>
      </c>
      <c r="DV47" s="229"/>
      <c r="DW47" s="178">
        <f>DV47*0.7*1.05</f>
        <v>0</v>
      </c>
      <c r="DX47" s="194">
        <f t="shared" si="28"/>
        <v>184.79664</v>
      </c>
      <c r="DY47" s="194">
        <f t="shared" si="29"/>
        <v>166.316976</v>
      </c>
      <c r="DZ47" s="194">
        <f t="shared" si="30"/>
        <v>0</v>
      </c>
      <c r="EA47" s="194">
        <f t="shared" si="31"/>
        <v>0</v>
      </c>
      <c r="EB47" s="194">
        <f t="shared" si="32"/>
        <v>0</v>
      </c>
      <c r="EC47" s="194">
        <f t="shared" si="33"/>
        <v>0</v>
      </c>
      <c r="ED47" s="194">
        <f t="shared" si="34"/>
        <v>0</v>
      </c>
      <c r="EE47" s="194">
        <f t="shared" si="35"/>
        <v>0</v>
      </c>
      <c r="EF47" s="178">
        <v>310.4</v>
      </c>
      <c r="EG47" s="238">
        <f>EF47*0.7*1.05</f>
        <v>228.144</v>
      </c>
      <c r="EH47" s="238">
        <v>0</v>
      </c>
      <c r="EI47" s="238">
        <v>0</v>
      </c>
      <c r="EJ47" s="238">
        <v>0</v>
      </c>
      <c r="EK47" s="194">
        <f t="shared" si="52"/>
        <v>205.3296</v>
      </c>
      <c r="EL47" s="194">
        <f t="shared" si="36"/>
        <v>184.79664</v>
      </c>
      <c r="EM47" s="194">
        <f t="shared" si="37"/>
        <v>0</v>
      </c>
      <c r="EN47" s="194">
        <f t="shared" si="38"/>
        <v>0</v>
      </c>
      <c r="EO47" s="194">
        <f t="shared" si="39"/>
        <v>0</v>
      </c>
      <c r="EP47" s="194">
        <f t="shared" si="40"/>
        <v>0</v>
      </c>
      <c r="EQ47" s="194">
        <f t="shared" si="41"/>
        <v>0</v>
      </c>
      <c r="ER47" s="194">
        <f t="shared" si="42"/>
        <v>0</v>
      </c>
      <c r="ET47" s="238">
        <v>339.5</v>
      </c>
      <c r="EU47" s="238">
        <v>0</v>
      </c>
      <c r="EV47" s="238">
        <v>0</v>
      </c>
      <c r="EW47" s="238">
        <v>0</v>
      </c>
      <c r="EX47" s="248">
        <f t="shared" si="53"/>
        <v>356.475</v>
      </c>
      <c r="EY47" s="248">
        <f t="shared" si="43"/>
        <v>0</v>
      </c>
      <c r="EZ47" s="248">
        <f t="shared" si="44"/>
        <v>0</v>
      </c>
      <c r="FA47" s="248">
        <f t="shared" si="45"/>
        <v>0</v>
      </c>
      <c r="FB47" s="249">
        <f t="shared" si="54"/>
        <v>249.5325</v>
      </c>
      <c r="FC47" s="249">
        <f t="shared" si="46"/>
        <v>0</v>
      </c>
      <c r="FD47" s="249">
        <f t="shared" si="47"/>
        <v>0</v>
      </c>
      <c r="FE47" s="249">
        <f t="shared" si="48"/>
        <v>0</v>
      </c>
      <c r="FF47" s="252">
        <v>249.5325</v>
      </c>
      <c r="FG47" s="252">
        <f t="shared" ref="FG47:FG78" si="114">FF47*0.9*0.9*0.9*0.9</f>
        <v>163.71827325</v>
      </c>
      <c r="FH47" s="252">
        <v>0</v>
      </c>
      <c r="FI47" s="252">
        <f t="shared" si="59"/>
        <v>0</v>
      </c>
      <c r="FJ47" s="252">
        <v>0</v>
      </c>
      <c r="FK47" s="252">
        <f t="shared" si="98"/>
        <v>0</v>
      </c>
      <c r="FL47" s="252">
        <f t="shared" si="99"/>
        <v>0</v>
      </c>
      <c r="FM47" s="260">
        <v>0</v>
      </c>
      <c r="FN47" s="267">
        <v>224.58</v>
      </c>
      <c r="FO47" s="262">
        <f t="shared" ref="FO47:FO78" si="115">FN47*0.7*1.05*0.9*0.9</f>
        <v>133.703703</v>
      </c>
      <c r="FP47" s="269">
        <f t="shared" si="92"/>
        <v>108.29999943</v>
      </c>
      <c r="FQ47" s="262">
        <f t="shared" si="49"/>
        <v>79.60049958105</v>
      </c>
      <c r="FR47" s="262"/>
      <c r="FS47" s="262">
        <f t="shared" si="100"/>
        <v>0</v>
      </c>
      <c r="FT47" s="262"/>
      <c r="FU47" s="262">
        <f t="shared" si="50"/>
        <v>0</v>
      </c>
      <c r="FV47" s="278">
        <v>202.12</v>
      </c>
      <c r="FW47" s="279">
        <f t="shared" ref="FW47:FW78" si="116">FV47*0.9*0.9</f>
        <v>163.7172</v>
      </c>
      <c r="FX47" s="269">
        <f t="shared" si="56"/>
        <v>147.34548</v>
      </c>
      <c r="FY47" s="279">
        <v>0</v>
      </c>
      <c r="FZ47" s="279">
        <f t="shared" si="101"/>
        <v>0</v>
      </c>
      <c r="GA47" s="279">
        <v>0</v>
      </c>
      <c r="GB47" s="279">
        <f t="shared" si="102"/>
        <v>0</v>
      </c>
      <c r="GC47" s="279">
        <v>0</v>
      </c>
      <c r="GD47" s="278">
        <v>0</v>
      </c>
      <c r="GE47" s="284">
        <f t="shared" si="57"/>
        <v>0</v>
      </c>
      <c r="GF47" s="284">
        <f t="shared" si="51"/>
        <v>0</v>
      </c>
      <c r="GG47" s="284">
        <v>0</v>
      </c>
      <c r="GH47" s="284">
        <f t="shared" si="58"/>
        <v>0</v>
      </c>
      <c r="GI47" s="284">
        <v>0</v>
      </c>
      <c r="GJ47" s="284">
        <f t="shared" si="55"/>
        <v>0</v>
      </c>
      <c r="GK47" s="279"/>
      <c r="GL47" s="279">
        <v>0</v>
      </c>
      <c r="GM47" s="290">
        <f>GL47*0.9</f>
        <v>0</v>
      </c>
      <c r="GN47" s="265">
        <f t="shared" si="111"/>
        <v>0</v>
      </c>
      <c r="GO47" s="265">
        <v>0</v>
      </c>
      <c r="GP47" s="265">
        <f t="shared" si="112"/>
        <v>0</v>
      </c>
      <c r="GQ47" s="265">
        <v>0</v>
      </c>
      <c r="GR47" s="265">
        <f t="shared" si="113"/>
        <v>0</v>
      </c>
      <c r="GS47" s="265">
        <f t="shared" si="14"/>
        <v>0</v>
      </c>
      <c r="GU47" s="279"/>
      <c r="GV47" s="297"/>
    </row>
    <row r="48" ht="25.5" spans="1:204">
      <c r="A48" s="43" t="s">
        <v>432</v>
      </c>
      <c r="B48" s="40" t="s">
        <v>400</v>
      </c>
      <c r="C48" s="65" t="s">
        <v>433</v>
      </c>
      <c r="D48" s="56"/>
      <c r="E48" s="56" t="s">
        <v>401</v>
      </c>
      <c r="F48" s="56" t="s">
        <v>433</v>
      </c>
      <c r="G48" s="64" t="s">
        <v>434</v>
      </c>
      <c r="H48" s="56" t="s">
        <v>435</v>
      </c>
      <c r="I48" s="56"/>
      <c r="J48" s="112">
        <v>119.72</v>
      </c>
      <c r="K48" s="113">
        <v>125.706</v>
      </c>
      <c r="L48" s="113">
        <v>127.428</v>
      </c>
      <c r="M48" s="113"/>
      <c r="N48" s="92">
        <f t="shared" si="60"/>
        <v>75.4236</v>
      </c>
      <c r="O48" s="104">
        <f>J48*1.7-J48</f>
        <v>83.804</v>
      </c>
      <c r="P48" s="92">
        <f t="shared" si="61"/>
        <v>79.19478</v>
      </c>
      <c r="Q48" s="104">
        <f>K48*1.7-K48</f>
        <v>87.9942</v>
      </c>
      <c r="R48" s="92">
        <f t="shared" si="62"/>
        <v>80.27964</v>
      </c>
      <c r="S48" s="104">
        <f>L48*1.7-L48</f>
        <v>89.1996</v>
      </c>
      <c r="T48" s="92">
        <f t="shared" si="63"/>
        <v>0</v>
      </c>
      <c r="U48" s="93"/>
      <c r="V48" s="92">
        <f t="shared" si="64"/>
        <v>210.5397</v>
      </c>
      <c r="W48" s="93">
        <v>233.933</v>
      </c>
      <c r="X48" s="92">
        <f t="shared" si="93"/>
        <v>210.5397</v>
      </c>
      <c r="Y48" s="93">
        <v>233.933</v>
      </c>
      <c r="Z48" s="92">
        <f t="shared" si="94"/>
        <v>210.5397</v>
      </c>
      <c r="AA48" s="93">
        <v>233.933</v>
      </c>
      <c r="AB48" s="92">
        <f t="shared" si="95"/>
        <v>210.5397</v>
      </c>
      <c r="AC48" s="93">
        <v>233.933</v>
      </c>
      <c r="AD48" s="92">
        <f t="shared" si="96"/>
        <v>284.904</v>
      </c>
      <c r="AE48" s="135">
        <v>316.56</v>
      </c>
      <c r="AF48" s="92">
        <v>284.90805</v>
      </c>
      <c r="AG48" s="135">
        <v>316.5645</v>
      </c>
      <c r="AH48" s="92">
        <v>284.90805</v>
      </c>
      <c r="AI48" s="135">
        <v>316.5645</v>
      </c>
      <c r="AJ48" s="92">
        <v>288.8109</v>
      </c>
      <c r="AK48" s="135">
        <v>320.901</v>
      </c>
      <c r="AL48" s="143">
        <v>256.77</v>
      </c>
      <c r="AM48" s="4">
        <v>317</v>
      </c>
      <c r="AN48" s="143">
        <v>256.77</v>
      </c>
      <c r="AO48" s="4">
        <v>317</v>
      </c>
      <c r="AP48" s="143">
        <v>256.77</v>
      </c>
      <c r="AQ48" s="4">
        <v>317</v>
      </c>
      <c r="AR48" s="143">
        <v>260.01</v>
      </c>
      <c r="AS48" s="4"/>
      <c r="AT48" s="4"/>
      <c r="AU48" s="143">
        <v>91.611135</v>
      </c>
      <c r="AV48" s="4">
        <v>138.49</v>
      </c>
      <c r="AW48" s="143">
        <v>91.611135</v>
      </c>
      <c r="AX48" s="4">
        <v>138.49</v>
      </c>
      <c r="AY48" s="143">
        <v>91.611135</v>
      </c>
      <c r="AZ48" s="4">
        <v>138.49</v>
      </c>
      <c r="BA48" s="143">
        <v>91.611135</v>
      </c>
      <c r="BB48" s="135">
        <v>101.79</v>
      </c>
      <c r="BC48" s="4">
        <v>138.49</v>
      </c>
      <c r="BD48" s="135">
        <v>101.79</v>
      </c>
      <c r="BE48" s="135">
        <v>101.79</v>
      </c>
      <c r="BF48" s="135">
        <v>101.79</v>
      </c>
      <c r="BG48" s="135">
        <v>101.79</v>
      </c>
      <c r="BH48" s="135">
        <v>101.79</v>
      </c>
      <c r="BM48" s="172">
        <f t="shared" si="65"/>
        <v>284.904</v>
      </c>
      <c r="BN48" s="173">
        <f t="shared" si="66"/>
        <v>256.4136</v>
      </c>
      <c r="BO48" s="174">
        <f t="shared" si="103"/>
        <v>284.90805</v>
      </c>
      <c r="BP48" s="174">
        <f t="shared" si="67"/>
        <v>256.417245</v>
      </c>
      <c r="BQ48" s="174">
        <f t="shared" si="68"/>
        <v>284.90805</v>
      </c>
      <c r="BR48" s="174">
        <f t="shared" si="69"/>
        <v>256.417245</v>
      </c>
      <c r="BS48" s="174">
        <f t="shared" si="70"/>
        <v>259.92981</v>
      </c>
      <c r="BT48" s="172">
        <f t="shared" si="97"/>
        <v>288.8109</v>
      </c>
      <c r="BU48" s="9">
        <f t="shared" si="104"/>
        <v>231.093</v>
      </c>
      <c r="BV48" s="9">
        <f t="shared" si="71"/>
        <v>207.9837</v>
      </c>
      <c r="BW48" s="9">
        <f t="shared" si="105"/>
        <v>231.093</v>
      </c>
      <c r="BX48" s="181">
        <f t="shared" si="72"/>
        <v>207.9837</v>
      </c>
      <c r="BY48" s="9">
        <f t="shared" si="73"/>
        <v>231.093</v>
      </c>
      <c r="BZ48" s="9">
        <f t="shared" si="74"/>
        <v>207.9837</v>
      </c>
      <c r="CA48" s="9">
        <f t="shared" si="75"/>
        <v>210.6081</v>
      </c>
      <c r="CB48" s="9">
        <f t="shared" si="76"/>
        <v>234.009</v>
      </c>
      <c r="CC48" s="172">
        <f t="shared" si="106"/>
        <v>82.4500215</v>
      </c>
      <c r="CD48" s="186">
        <f t="shared" si="77"/>
        <v>66.784517415</v>
      </c>
      <c r="CE48" s="186">
        <f t="shared" si="107"/>
        <v>82.4500215</v>
      </c>
      <c r="CF48" s="186">
        <f t="shared" si="78"/>
        <v>66.784517415</v>
      </c>
      <c r="CG48" s="186">
        <f t="shared" si="108"/>
        <v>82.4500215</v>
      </c>
      <c r="CH48" s="186">
        <f t="shared" si="79"/>
        <v>66.784517415</v>
      </c>
      <c r="CI48" s="186">
        <f t="shared" si="80"/>
        <v>66.784517415</v>
      </c>
      <c r="CJ48" s="187">
        <f t="shared" si="81"/>
        <v>82.4500215</v>
      </c>
      <c r="CK48" s="194">
        <f t="shared" si="16"/>
        <v>60.1060656735</v>
      </c>
      <c r="CL48" s="194">
        <f t="shared" si="17"/>
        <v>60.1060656735</v>
      </c>
      <c r="CM48" s="194">
        <f t="shared" si="18"/>
        <v>60.1060656735</v>
      </c>
      <c r="CN48" s="194">
        <f t="shared" si="19"/>
        <v>60.1060656735</v>
      </c>
      <c r="CO48" s="195">
        <f t="shared" si="109"/>
        <v>91.611</v>
      </c>
      <c r="CP48" s="196">
        <f t="shared" si="82"/>
        <v>74.20491</v>
      </c>
      <c r="CQ48" s="195">
        <f t="shared" si="110"/>
        <v>91.611</v>
      </c>
      <c r="CR48" s="196">
        <f t="shared" si="83"/>
        <v>74.20491</v>
      </c>
      <c r="CS48" s="195">
        <f t="shared" si="84"/>
        <v>91.611</v>
      </c>
      <c r="CT48" s="196">
        <f t="shared" si="85"/>
        <v>74.20491</v>
      </c>
      <c r="CU48" s="203">
        <f t="shared" si="86"/>
        <v>74.20491</v>
      </c>
      <c r="CV48" s="204">
        <f t="shared" si="87"/>
        <v>91.611</v>
      </c>
      <c r="CW48" s="187">
        <v>91.611</v>
      </c>
      <c r="CX48" s="186">
        <f t="shared" si="88"/>
        <v>74.20491</v>
      </c>
      <c r="CY48" s="186">
        <v>91.611</v>
      </c>
      <c r="CZ48" s="168">
        <f t="shared" si="89"/>
        <v>74.20491</v>
      </c>
      <c r="DA48" s="186">
        <v>91.611</v>
      </c>
      <c r="DB48" s="168">
        <f t="shared" si="90"/>
        <v>74.20491</v>
      </c>
      <c r="DC48" s="168">
        <f t="shared" si="91"/>
        <v>74.20491</v>
      </c>
      <c r="DD48" s="187">
        <v>91.611</v>
      </c>
      <c r="DF48" s="194">
        <f t="shared" si="20"/>
        <v>66.784419</v>
      </c>
      <c r="DG48" s="194">
        <f t="shared" si="21"/>
        <v>60.1059771</v>
      </c>
      <c r="DH48" s="194">
        <f t="shared" si="22"/>
        <v>66.784419</v>
      </c>
      <c r="DI48" s="194">
        <f t="shared" si="23"/>
        <v>60.1059771</v>
      </c>
      <c r="DJ48" s="194">
        <f t="shared" si="24"/>
        <v>66.784419</v>
      </c>
      <c r="DK48" s="194">
        <f t="shared" si="25"/>
        <v>60.1059771</v>
      </c>
      <c r="DL48" s="194">
        <f t="shared" si="26"/>
        <v>60.1059771</v>
      </c>
      <c r="DM48" s="194">
        <f t="shared" si="27"/>
        <v>66.784419</v>
      </c>
      <c r="DP48" s="187"/>
      <c r="DQ48" s="178">
        <f>82.44*0.9</f>
        <v>74.196</v>
      </c>
      <c r="DR48" s="178">
        <f t="shared" ref="DR48:DW48" si="117">82.44*0.9</f>
        <v>74.196</v>
      </c>
      <c r="DS48" s="178">
        <f t="shared" si="117"/>
        <v>74.196</v>
      </c>
      <c r="DT48" s="178">
        <f t="shared" si="117"/>
        <v>74.196</v>
      </c>
      <c r="DU48" s="178">
        <f t="shared" si="117"/>
        <v>74.196</v>
      </c>
      <c r="DV48" s="178">
        <f t="shared" si="117"/>
        <v>74.196</v>
      </c>
      <c r="DW48" s="178">
        <f t="shared" si="117"/>
        <v>74.196</v>
      </c>
      <c r="DX48" s="194">
        <f t="shared" si="28"/>
        <v>66.7764</v>
      </c>
      <c r="DY48" s="194">
        <f t="shared" si="29"/>
        <v>60.09876</v>
      </c>
      <c r="DZ48" s="194">
        <f t="shared" si="30"/>
        <v>66.7764</v>
      </c>
      <c r="EA48" s="194">
        <f t="shared" si="31"/>
        <v>60.09876</v>
      </c>
      <c r="EB48" s="194">
        <f t="shared" si="32"/>
        <v>66.7764</v>
      </c>
      <c r="EC48" s="194">
        <f t="shared" si="33"/>
        <v>60.09876</v>
      </c>
      <c r="ED48" s="194">
        <f t="shared" si="34"/>
        <v>60.09876</v>
      </c>
      <c r="EE48" s="194">
        <f t="shared" si="35"/>
        <v>66.7764</v>
      </c>
      <c r="EF48" s="178"/>
      <c r="EG48" s="238">
        <f>DQ48+EF48</f>
        <v>74.196</v>
      </c>
      <c r="EH48" s="238">
        <f>DS48+EF48</f>
        <v>74.196</v>
      </c>
      <c r="EI48" s="238">
        <f>DU48+EF48</f>
        <v>74.196</v>
      </c>
      <c r="EJ48" s="238">
        <f>DW48+EF48</f>
        <v>74.196</v>
      </c>
      <c r="EK48" s="194">
        <f t="shared" si="52"/>
        <v>66.7764</v>
      </c>
      <c r="EL48" s="194">
        <f t="shared" si="36"/>
        <v>60.09876</v>
      </c>
      <c r="EM48" s="194">
        <f t="shared" si="37"/>
        <v>66.7764</v>
      </c>
      <c r="EN48" s="194">
        <f t="shared" si="38"/>
        <v>60.09876</v>
      </c>
      <c r="EO48" s="194">
        <f t="shared" si="39"/>
        <v>66.7764</v>
      </c>
      <c r="EP48" s="194">
        <f t="shared" si="40"/>
        <v>60.09876</v>
      </c>
      <c r="EQ48" s="194">
        <f t="shared" si="41"/>
        <v>60.09876</v>
      </c>
      <c r="ER48" s="194">
        <f t="shared" si="42"/>
        <v>66.7764</v>
      </c>
      <c r="ET48" s="238">
        <v>0</v>
      </c>
      <c r="EU48" s="238">
        <v>0</v>
      </c>
      <c r="EV48" s="238">
        <v>0</v>
      </c>
      <c r="EW48" s="238">
        <v>0</v>
      </c>
      <c r="EX48" s="248">
        <f t="shared" si="53"/>
        <v>0</v>
      </c>
      <c r="EY48" s="248">
        <f t="shared" si="43"/>
        <v>0</v>
      </c>
      <c r="EZ48" s="248">
        <f t="shared" si="44"/>
        <v>0</v>
      </c>
      <c r="FA48" s="248">
        <f t="shared" si="45"/>
        <v>0</v>
      </c>
      <c r="FB48" s="249">
        <f t="shared" si="54"/>
        <v>0</v>
      </c>
      <c r="FC48" s="249">
        <f t="shared" si="46"/>
        <v>0</v>
      </c>
      <c r="FD48" s="249">
        <f t="shared" si="47"/>
        <v>0</v>
      </c>
      <c r="FE48" s="249">
        <f t="shared" si="48"/>
        <v>0</v>
      </c>
      <c r="FF48" s="252">
        <v>0</v>
      </c>
      <c r="FG48" s="252">
        <f t="shared" si="114"/>
        <v>0</v>
      </c>
      <c r="FH48" s="252">
        <v>0</v>
      </c>
      <c r="FI48" s="252">
        <f t="shared" si="59"/>
        <v>0</v>
      </c>
      <c r="FJ48" s="252">
        <v>0</v>
      </c>
      <c r="FK48" s="252">
        <f t="shared" si="98"/>
        <v>0</v>
      </c>
      <c r="FL48" s="252">
        <f t="shared" si="99"/>
        <v>0</v>
      </c>
      <c r="FM48" s="260">
        <v>0</v>
      </c>
      <c r="FN48" s="261">
        <v>312.66</v>
      </c>
      <c r="FO48" s="262">
        <f t="shared" si="115"/>
        <v>186.142131</v>
      </c>
      <c r="FP48" s="269">
        <f t="shared" si="92"/>
        <v>150.77512611</v>
      </c>
      <c r="FQ48" s="262">
        <v>0</v>
      </c>
      <c r="FR48" s="262"/>
      <c r="FS48" s="262">
        <f t="shared" si="100"/>
        <v>0</v>
      </c>
      <c r="FT48" s="262"/>
      <c r="FU48" s="262">
        <v>0</v>
      </c>
      <c r="FV48" s="278">
        <v>260.45</v>
      </c>
      <c r="FW48" s="279">
        <f t="shared" si="116"/>
        <v>210.9645</v>
      </c>
      <c r="FX48" s="269">
        <f t="shared" si="56"/>
        <v>189.86805</v>
      </c>
      <c r="FY48" s="279">
        <v>260.45</v>
      </c>
      <c r="FZ48" s="279">
        <f t="shared" si="101"/>
        <v>558.414</v>
      </c>
      <c r="GA48" s="279">
        <v>620.46</v>
      </c>
      <c r="GB48" s="279">
        <f t="shared" si="102"/>
        <v>0</v>
      </c>
      <c r="GC48" s="279">
        <v>799.84</v>
      </c>
      <c r="GD48" s="278">
        <v>191.43</v>
      </c>
      <c r="GE48" s="284">
        <f t="shared" si="57"/>
        <v>172.287</v>
      </c>
      <c r="GF48" s="284">
        <f t="shared" si="51"/>
        <v>172.287</v>
      </c>
      <c r="GG48" s="293">
        <v>191.43</v>
      </c>
      <c r="GH48" s="284">
        <f>GI48*0.7*1.05</f>
        <v>335.1894</v>
      </c>
      <c r="GI48" s="284">
        <v>456.04</v>
      </c>
      <c r="GJ48" s="284">
        <f t="shared" si="55"/>
        <v>529.092</v>
      </c>
      <c r="GK48" s="279"/>
      <c r="GL48" s="279">
        <v>587.88</v>
      </c>
      <c r="GM48" s="290">
        <v>464</v>
      </c>
      <c r="GN48" s="265">
        <f t="shared" si="111"/>
        <v>0</v>
      </c>
      <c r="GO48" s="265">
        <v>0</v>
      </c>
      <c r="GP48" s="265">
        <f t="shared" si="112"/>
        <v>0</v>
      </c>
      <c r="GQ48" s="265">
        <v>0</v>
      </c>
      <c r="GR48" s="265">
        <f t="shared" si="113"/>
        <v>0</v>
      </c>
      <c r="GS48" s="265">
        <f t="shared" si="14"/>
        <v>0</v>
      </c>
      <c r="GU48" s="279"/>
      <c r="GV48" s="297"/>
    </row>
    <row r="49" ht="25.5" spans="1:204">
      <c r="A49" s="43" t="s">
        <v>436</v>
      </c>
      <c r="B49" s="40" t="s">
        <v>400</v>
      </c>
      <c r="C49" s="68" t="s">
        <v>437</v>
      </c>
      <c r="D49" s="56"/>
      <c r="E49" s="56" t="s">
        <v>401</v>
      </c>
      <c r="F49" s="69" t="s">
        <v>437</v>
      </c>
      <c r="G49" s="64" t="s">
        <v>438</v>
      </c>
      <c r="H49" s="56" t="s">
        <v>439</v>
      </c>
      <c r="I49" s="56"/>
      <c r="J49" s="112">
        <v>169</v>
      </c>
      <c r="K49" s="91">
        <v>219.2</v>
      </c>
      <c r="L49" s="91"/>
      <c r="M49" s="112">
        <v>472.5</v>
      </c>
      <c r="N49" s="92">
        <f t="shared" si="60"/>
        <v>106.47</v>
      </c>
      <c r="O49" s="104">
        <f>J49*1.7-J49</f>
        <v>118.3</v>
      </c>
      <c r="P49" s="92">
        <f t="shared" si="61"/>
        <v>138.096</v>
      </c>
      <c r="Q49" s="104">
        <f>K49*1.7-K49</f>
        <v>153.44</v>
      </c>
      <c r="R49" s="92">
        <f t="shared" si="62"/>
        <v>0</v>
      </c>
      <c r="S49" s="104"/>
      <c r="T49" s="92">
        <f t="shared" si="63"/>
        <v>297.675</v>
      </c>
      <c r="U49" s="93">
        <f>M49*1.7-M49</f>
        <v>330.75</v>
      </c>
      <c r="V49" s="92">
        <f t="shared" si="64"/>
        <v>109.5444</v>
      </c>
      <c r="W49" s="93">
        <v>121.716</v>
      </c>
      <c r="X49" s="92">
        <f t="shared" si="93"/>
        <v>109.5444</v>
      </c>
      <c r="Y49" s="93">
        <v>121.716</v>
      </c>
      <c r="Z49" s="92">
        <f t="shared" si="94"/>
        <v>109.5444</v>
      </c>
      <c r="AA49" s="93">
        <v>121.716</v>
      </c>
      <c r="AB49" s="92">
        <f t="shared" si="95"/>
        <v>0</v>
      </c>
      <c r="AC49" s="93"/>
      <c r="AD49" s="92">
        <f t="shared" si="96"/>
        <v>128.916</v>
      </c>
      <c r="AE49" s="135">
        <v>143.24</v>
      </c>
      <c r="AF49" s="92">
        <v>0</v>
      </c>
      <c r="AG49" s="135"/>
      <c r="AH49" s="92">
        <v>128.916</v>
      </c>
      <c r="AI49" s="135">
        <v>143.24</v>
      </c>
      <c r="AJ49" s="92">
        <v>314.343</v>
      </c>
      <c r="AK49" s="135">
        <v>349.27</v>
      </c>
      <c r="AL49" s="143">
        <v>133.65</v>
      </c>
      <c r="AM49" s="4">
        <v>165</v>
      </c>
      <c r="AN49" s="143">
        <v>133.65</v>
      </c>
      <c r="AO49" s="4">
        <v>165</v>
      </c>
      <c r="AP49" s="143">
        <v>133.65</v>
      </c>
      <c r="AQ49" s="4">
        <v>165</v>
      </c>
      <c r="AR49" s="135"/>
      <c r="AS49" s="4"/>
      <c r="AT49" s="4"/>
      <c r="AU49" s="143">
        <v>161.756595</v>
      </c>
      <c r="AV49" s="4">
        <v>244.53</v>
      </c>
      <c r="AW49" s="143">
        <v>161.756595</v>
      </c>
      <c r="AX49" s="4">
        <v>244.53</v>
      </c>
      <c r="AY49" s="143">
        <v>161.756595</v>
      </c>
      <c r="AZ49" s="4">
        <v>462.93</v>
      </c>
      <c r="BA49" s="143">
        <v>306.228195</v>
      </c>
      <c r="BB49" s="157">
        <f>248.9*1.05*0.7</f>
        <v>182.9415</v>
      </c>
      <c r="BC49" s="149">
        <v>248.9</v>
      </c>
      <c r="BD49" s="157">
        <f>BC49*1.05*0.7</f>
        <v>182.9415</v>
      </c>
      <c r="BE49" s="149">
        <v>904.4</v>
      </c>
      <c r="BF49" s="157">
        <f>BE49*1.05*0.7</f>
        <v>664.734</v>
      </c>
      <c r="BG49" s="89">
        <v>0</v>
      </c>
      <c r="BH49" s="135">
        <f>BG49*1.05*0.7</f>
        <v>0</v>
      </c>
      <c r="BM49" s="172">
        <f t="shared" si="65"/>
        <v>128.916</v>
      </c>
      <c r="BN49" s="173">
        <f t="shared" si="66"/>
        <v>116.0244</v>
      </c>
      <c r="BO49" s="174">
        <f t="shared" si="103"/>
        <v>0</v>
      </c>
      <c r="BP49" s="174">
        <f t="shared" si="67"/>
        <v>0</v>
      </c>
      <c r="BQ49" s="174">
        <f t="shared" si="68"/>
        <v>128.916</v>
      </c>
      <c r="BR49" s="174">
        <f t="shared" si="69"/>
        <v>116.0244</v>
      </c>
      <c r="BS49" s="174">
        <f t="shared" si="70"/>
        <v>282.9087</v>
      </c>
      <c r="BT49" s="172">
        <f t="shared" si="97"/>
        <v>314.343</v>
      </c>
      <c r="BU49" s="9">
        <f t="shared" si="104"/>
        <v>120.285</v>
      </c>
      <c r="BV49" s="9">
        <f t="shared" si="71"/>
        <v>108.2565</v>
      </c>
      <c r="BW49" s="9">
        <f t="shared" si="105"/>
        <v>120.285</v>
      </c>
      <c r="BX49" s="181">
        <f t="shared" si="72"/>
        <v>108.2565</v>
      </c>
      <c r="BY49" s="9">
        <f t="shared" si="73"/>
        <v>120.285</v>
      </c>
      <c r="BZ49" s="9">
        <f t="shared" si="74"/>
        <v>108.2565</v>
      </c>
      <c r="CA49" s="9">
        <f t="shared" si="75"/>
        <v>0</v>
      </c>
      <c r="CB49" s="9">
        <f t="shared" si="76"/>
        <v>0</v>
      </c>
      <c r="CC49" s="172">
        <f t="shared" si="106"/>
        <v>145.5809355</v>
      </c>
      <c r="CD49" s="186">
        <f t="shared" si="77"/>
        <v>117.920557755</v>
      </c>
      <c r="CE49" s="186">
        <f t="shared" si="107"/>
        <v>145.5809355</v>
      </c>
      <c r="CF49" s="186">
        <f t="shared" si="78"/>
        <v>117.920557755</v>
      </c>
      <c r="CG49" s="186">
        <f t="shared" si="108"/>
        <v>145.5809355</v>
      </c>
      <c r="CH49" s="186">
        <f t="shared" si="79"/>
        <v>117.920557755</v>
      </c>
      <c r="CI49" s="186">
        <f t="shared" si="80"/>
        <v>223.240354155</v>
      </c>
      <c r="CJ49" s="187">
        <f t="shared" si="81"/>
        <v>275.6053755</v>
      </c>
      <c r="CK49" s="194">
        <f t="shared" si="16"/>
        <v>106.1285019795</v>
      </c>
      <c r="CL49" s="194">
        <f t="shared" si="17"/>
        <v>106.1285019795</v>
      </c>
      <c r="CM49" s="194">
        <f t="shared" si="18"/>
        <v>106.1285019795</v>
      </c>
      <c r="CN49" s="194">
        <f t="shared" si="19"/>
        <v>200.9163187395</v>
      </c>
      <c r="CO49" s="195">
        <f t="shared" si="109"/>
        <v>164.64735</v>
      </c>
      <c r="CP49" s="196">
        <f t="shared" si="82"/>
        <v>133.3643535</v>
      </c>
      <c r="CQ49" s="195">
        <f t="shared" si="110"/>
        <v>164.64735</v>
      </c>
      <c r="CR49" s="196">
        <f t="shared" si="83"/>
        <v>133.3643535</v>
      </c>
      <c r="CS49" s="195">
        <f t="shared" si="84"/>
        <v>598.2606</v>
      </c>
      <c r="CT49" s="196">
        <f t="shared" si="85"/>
        <v>484.591086</v>
      </c>
      <c r="CU49" s="203">
        <f t="shared" si="86"/>
        <v>0</v>
      </c>
      <c r="CV49" s="204">
        <f t="shared" si="87"/>
        <v>0</v>
      </c>
      <c r="CW49" s="205">
        <v>194.1135</v>
      </c>
      <c r="CX49" s="186">
        <f t="shared" si="88"/>
        <v>157.231935</v>
      </c>
      <c r="CY49" s="168">
        <v>194.1135</v>
      </c>
      <c r="CZ49" s="168">
        <f t="shared" si="89"/>
        <v>157.231935</v>
      </c>
      <c r="DA49" s="168">
        <f>904.4*0.7*1.05</f>
        <v>664.734</v>
      </c>
      <c r="DB49" s="168">
        <f t="shared" si="90"/>
        <v>538.43454</v>
      </c>
      <c r="DC49" s="168">
        <f t="shared" si="91"/>
        <v>538.43454</v>
      </c>
      <c r="DD49" s="205">
        <f>904.4*0.7*1.05</f>
        <v>664.734</v>
      </c>
      <c r="DF49" s="194">
        <f t="shared" si="20"/>
        <v>141.5087415</v>
      </c>
      <c r="DG49" s="194">
        <f t="shared" si="21"/>
        <v>127.35786735</v>
      </c>
      <c r="DH49" s="194">
        <f t="shared" si="22"/>
        <v>141.5087415</v>
      </c>
      <c r="DI49" s="194">
        <f t="shared" si="23"/>
        <v>127.35786735</v>
      </c>
      <c r="DJ49" s="194">
        <f t="shared" si="24"/>
        <v>484.591086</v>
      </c>
      <c r="DK49" s="194">
        <f t="shared" si="25"/>
        <v>436.1319774</v>
      </c>
      <c r="DL49" s="194">
        <f t="shared" si="26"/>
        <v>436.1319774</v>
      </c>
      <c r="DM49" s="194">
        <f t="shared" si="27"/>
        <v>484.591086</v>
      </c>
      <c r="DP49" s="205">
        <v>264.1</v>
      </c>
      <c r="DQ49" s="178">
        <f>DP49*0.7*1.05*0.9</f>
        <v>174.70215</v>
      </c>
      <c r="DR49" s="178">
        <v>264.1</v>
      </c>
      <c r="DS49" s="178">
        <f>DR49*0.7*1.05*0.9</f>
        <v>174.70215</v>
      </c>
      <c r="DT49" s="178">
        <v>904.4</v>
      </c>
      <c r="DU49" s="178">
        <f>DT49*0.7*1.05*0.9</f>
        <v>598.2606</v>
      </c>
      <c r="DV49" s="229"/>
      <c r="DW49" s="178">
        <f>DV49*0.7*1.05</f>
        <v>0</v>
      </c>
      <c r="DX49" s="194">
        <f t="shared" si="28"/>
        <v>157.231935</v>
      </c>
      <c r="DY49" s="194">
        <f t="shared" si="29"/>
        <v>141.5087415</v>
      </c>
      <c r="DZ49" s="194">
        <f t="shared" si="30"/>
        <v>157.231935</v>
      </c>
      <c r="EA49" s="194">
        <f t="shared" si="31"/>
        <v>141.5087415</v>
      </c>
      <c r="EB49" s="194">
        <f t="shared" si="32"/>
        <v>538.43454</v>
      </c>
      <c r="EC49" s="194">
        <f t="shared" si="33"/>
        <v>484.591086</v>
      </c>
      <c r="ED49" s="194">
        <f t="shared" si="34"/>
        <v>0</v>
      </c>
      <c r="EE49" s="194">
        <f t="shared" si="35"/>
        <v>0</v>
      </c>
      <c r="EF49" s="178">
        <v>265.2</v>
      </c>
      <c r="EG49" s="238">
        <f>EF49*0.7*1.05</f>
        <v>194.922</v>
      </c>
      <c r="EH49" s="238">
        <f>EF49*0.7*1.05</f>
        <v>194.922</v>
      </c>
      <c r="EI49" s="238">
        <f>ES49*0.7*1.05</f>
        <v>475.8096</v>
      </c>
      <c r="EJ49" s="238">
        <f>ES49*0.7*1.05</f>
        <v>475.8096</v>
      </c>
      <c r="EK49" s="194">
        <f t="shared" si="52"/>
        <v>175.4298</v>
      </c>
      <c r="EL49" s="194">
        <f t="shared" si="36"/>
        <v>157.88682</v>
      </c>
      <c r="EM49" s="194">
        <f t="shared" si="37"/>
        <v>175.4298</v>
      </c>
      <c r="EN49" s="194">
        <f t="shared" si="38"/>
        <v>157.88682</v>
      </c>
      <c r="EO49" s="194">
        <f t="shared" si="39"/>
        <v>428.22864</v>
      </c>
      <c r="EP49" s="194">
        <f t="shared" si="40"/>
        <v>385.405776</v>
      </c>
      <c r="EQ49" s="194">
        <f t="shared" si="41"/>
        <v>385.405776</v>
      </c>
      <c r="ER49" s="194">
        <f t="shared" si="42"/>
        <v>428.22864</v>
      </c>
      <c r="ES49" s="3">
        <v>647.36</v>
      </c>
      <c r="ET49" s="238">
        <v>259.93</v>
      </c>
      <c r="EU49" s="238">
        <v>259.93</v>
      </c>
      <c r="EV49" s="238">
        <v>890.12</v>
      </c>
      <c r="EW49" s="238">
        <v>890.12</v>
      </c>
      <c r="EX49" s="248">
        <f t="shared" si="53"/>
        <v>272.9265</v>
      </c>
      <c r="EY49" s="248">
        <f t="shared" si="43"/>
        <v>272.9265</v>
      </c>
      <c r="EZ49" s="248">
        <f t="shared" si="44"/>
        <v>934.626</v>
      </c>
      <c r="FA49" s="248">
        <f t="shared" si="45"/>
        <v>934.626</v>
      </c>
      <c r="FB49" s="249">
        <f t="shared" si="54"/>
        <v>191.04855</v>
      </c>
      <c r="FC49" s="249">
        <f t="shared" si="46"/>
        <v>191.04855</v>
      </c>
      <c r="FD49" s="249">
        <f t="shared" si="47"/>
        <v>654.2382</v>
      </c>
      <c r="FE49" s="249">
        <f t="shared" si="48"/>
        <v>654.2382</v>
      </c>
      <c r="FF49" s="252">
        <v>191.04855</v>
      </c>
      <c r="FG49" s="252">
        <f t="shared" si="114"/>
        <v>125.346953655</v>
      </c>
      <c r="FH49" s="252">
        <v>191.04855</v>
      </c>
      <c r="FI49" s="252">
        <f t="shared" si="59"/>
        <v>125.346953655</v>
      </c>
      <c r="FJ49" s="252">
        <v>654.2382</v>
      </c>
      <c r="FK49" s="252">
        <f t="shared" si="98"/>
        <v>429.24568302</v>
      </c>
      <c r="FL49" s="252">
        <f t="shared" si="99"/>
        <v>429.24568302</v>
      </c>
      <c r="FM49" s="260">
        <v>654.2382</v>
      </c>
      <c r="FN49" s="267">
        <v>294</v>
      </c>
      <c r="FO49" s="262">
        <f t="shared" si="115"/>
        <v>175.0329</v>
      </c>
      <c r="FP49" s="269">
        <f t="shared" si="92"/>
        <v>141.776649</v>
      </c>
      <c r="FQ49" s="262">
        <f t="shared" si="49"/>
        <v>104.205837015</v>
      </c>
      <c r="FR49" s="262">
        <v>932.96</v>
      </c>
      <c r="FS49" s="262">
        <f t="shared" si="100"/>
        <v>555.437736</v>
      </c>
      <c r="FT49" s="262"/>
      <c r="FU49" s="262">
        <f t="shared" si="50"/>
        <v>0</v>
      </c>
      <c r="FV49" s="278">
        <v>216.09</v>
      </c>
      <c r="FW49" s="279">
        <f t="shared" si="116"/>
        <v>175.0329</v>
      </c>
      <c r="FX49" s="269">
        <f t="shared" si="56"/>
        <v>157.52961</v>
      </c>
      <c r="FY49" s="279">
        <v>260.45</v>
      </c>
      <c r="FZ49" s="279">
        <f t="shared" si="101"/>
        <v>617.15304</v>
      </c>
      <c r="GA49" s="279">
        <v>685.7256</v>
      </c>
      <c r="GB49" s="279">
        <f t="shared" si="102"/>
        <v>386.321114718</v>
      </c>
      <c r="GC49" s="279">
        <v>0</v>
      </c>
      <c r="GD49" s="278">
        <v>194.48</v>
      </c>
      <c r="GE49" s="284">
        <f>FW49*0.9</f>
        <v>157.52961</v>
      </c>
      <c r="GF49" s="284">
        <f t="shared" si="51"/>
        <v>172.287</v>
      </c>
      <c r="GG49" s="284">
        <v>191.43</v>
      </c>
      <c r="GH49" s="284">
        <f t="shared" ref="GH49:GH52" si="118">GI49*0.9</f>
        <v>555.435</v>
      </c>
      <c r="GI49" s="284">
        <v>617.15</v>
      </c>
      <c r="GJ49" s="284">
        <v>0</v>
      </c>
      <c r="GK49" s="279"/>
      <c r="GL49" s="279">
        <v>471.05</v>
      </c>
      <c r="GM49" s="290">
        <v>0</v>
      </c>
      <c r="GN49" s="265">
        <f t="shared" si="111"/>
        <v>0</v>
      </c>
      <c r="GO49" s="265">
        <v>0</v>
      </c>
      <c r="GP49" s="265">
        <f t="shared" si="112"/>
        <v>0</v>
      </c>
      <c r="GQ49" s="265">
        <v>0</v>
      </c>
      <c r="GR49" s="265">
        <f t="shared" si="113"/>
        <v>0</v>
      </c>
      <c r="GS49" s="265">
        <f t="shared" si="14"/>
        <v>0</v>
      </c>
      <c r="GU49" s="279"/>
      <c r="GV49" s="297"/>
    </row>
    <row r="50" ht="38.25" spans="1:204">
      <c r="A50" s="43" t="s">
        <v>440</v>
      </c>
      <c r="B50" s="40" t="s">
        <v>400</v>
      </c>
      <c r="C50" s="72"/>
      <c r="D50" s="56"/>
      <c r="E50" s="56" t="s">
        <v>401</v>
      </c>
      <c r="F50" s="73"/>
      <c r="G50" s="64" t="s">
        <v>441</v>
      </c>
      <c r="H50" s="56" t="s">
        <v>442</v>
      </c>
      <c r="I50" s="56"/>
      <c r="J50" s="112">
        <v>252</v>
      </c>
      <c r="K50" s="91"/>
      <c r="L50" s="91"/>
      <c r="M50" s="91"/>
      <c r="N50" s="92">
        <f t="shared" si="60"/>
        <v>158.76</v>
      </c>
      <c r="O50" s="104">
        <f>J50*1.7-J50</f>
        <v>176.4</v>
      </c>
      <c r="P50" s="92">
        <f t="shared" si="61"/>
        <v>0</v>
      </c>
      <c r="Q50" s="104"/>
      <c r="R50" s="92">
        <f t="shared" si="62"/>
        <v>0</v>
      </c>
      <c r="S50" s="104"/>
      <c r="T50" s="92">
        <f t="shared" si="63"/>
        <v>0</v>
      </c>
      <c r="U50" s="93"/>
      <c r="V50" s="92">
        <f t="shared" si="64"/>
        <v>158.76</v>
      </c>
      <c r="W50" s="93">
        <v>176.4</v>
      </c>
      <c r="X50" s="92">
        <f t="shared" si="93"/>
        <v>0</v>
      </c>
      <c r="Y50" s="93"/>
      <c r="Z50" s="92">
        <f t="shared" si="94"/>
        <v>0</v>
      </c>
      <c r="AA50" s="93"/>
      <c r="AB50" s="92">
        <f t="shared" si="95"/>
        <v>0</v>
      </c>
      <c r="AC50" s="93"/>
      <c r="AD50" s="92">
        <f t="shared" si="96"/>
        <v>0</v>
      </c>
      <c r="AE50" s="135"/>
      <c r="AF50" s="92">
        <v>0</v>
      </c>
      <c r="AG50" s="135"/>
      <c r="AH50" s="92">
        <v>0</v>
      </c>
      <c r="AI50" s="135"/>
      <c r="AJ50" s="92">
        <v>0</v>
      </c>
      <c r="AK50" s="135"/>
      <c r="AL50" s="143"/>
      <c r="AM50" s="4">
        <v>0</v>
      </c>
      <c r="AN50" s="143"/>
      <c r="AO50" s="4">
        <v>0</v>
      </c>
      <c r="AP50" s="143"/>
      <c r="AQ50" s="4">
        <v>0</v>
      </c>
      <c r="AR50" s="135"/>
      <c r="AS50" s="4"/>
      <c r="AT50" s="4"/>
      <c r="AU50" s="143">
        <v>233.3772</v>
      </c>
      <c r="AV50" s="4"/>
      <c r="AW50" s="135"/>
      <c r="AX50" s="4"/>
      <c r="AY50" s="135"/>
      <c r="AZ50" s="4"/>
      <c r="BA50" s="135"/>
      <c r="BB50" s="157">
        <f>373.2*1.05*0.7</f>
        <v>274.302</v>
      </c>
      <c r="BC50" s="149"/>
      <c r="BD50" s="157"/>
      <c r="BE50" s="149"/>
      <c r="BF50" s="157"/>
      <c r="BG50" s="4"/>
      <c r="BH50" s="135"/>
      <c r="BM50" s="172">
        <f t="shared" si="65"/>
        <v>0</v>
      </c>
      <c r="BN50" s="173">
        <f t="shared" si="66"/>
        <v>0</v>
      </c>
      <c r="BO50" s="174">
        <f t="shared" si="103"/>
        <v>0</v>
      </c>
      <c r="BP50" s="174">
        <f t="shared" si="67"/>
        <v>0</v>
      </c>
      <c r="BQ50" s="174">
        <f t="shared" si="68"/>
        <v>0</v>
      </c>
      <c r="BR50" s="174">
        <f t="shared" si="69"/>
        <v>0</v>
      </c>
      <c r="BS50" s="174">
        <f t="shared" si="70"/>
        <v>0</v>
      </c>
      <c r="BT50" s="172">
        <f t="shared" si="97"/>
        <v>0</v>
      </c>
      <c r="BU50" s="9">
        <f t="shared" si="104"/>
        <v>0</v>
      </c>
      <c r="BV50" s="9">
        <f t="shared" si="71"/>
        <v>0</v>
      </c>
      <c r="BW50" s="9">
        <f t="shared" si="105"/>
        <v>0</v>
      </c>
      <c r="BX50" s="181">
        <f t="shared" si="72"/>
        <v>0</v>
      </c>
      <c r="BY50" s="9">
        <f t="shared" si="73"/>
        <v>0</v>
      </c>
      <c r="BZ50" s="9">
        <f t="shared" si="74"/>
        <v>0</v>
      </c>
      <c r="CA50" s="9">
        <f t="shared" si="75"/>
        <v>0</v>
      </c>
      <c r="CB50" s="9">
        <f t="shared" si="76"/>
        <v>0</v>
      </c>
      <c r="CC50" s="172">
        <f t="shared" si="106"/>
        <v>210.03948</v>
      </c>
      <c r="CD50" s="186">
        <f t="shared" si="77"/>
        <v>170.1319788</v>
      </c>
      <c r="CE50" s="186">
        <f t="shared" si="107"/>
        <v>0</v>
      </c>
      <c r="CF50" s="186">
        <f t="shared" si="78"/>
        <v>0</v>
      </c>
      <c r="CG50" s="186">
        <f t="shared" si="108"/>
        <v>0</v>
      </c>
      <c r="CH50" s="186">
        <f t="shared" si="79"/>
        <v>0</v>
      </c>
      <c r="CI50" s="186">
        <f t="shared" si="80"/>
        <v>0</v>
      </c>
      <c r="CJ50" s="187">
        <f t="shared" si="81"/>
        <v>0</v>
      </c>
      <c r="CK50" s="194">
        <f t="shared" si="16"/>
        <v>153.11878092</v>
      </c>
      <c r="CL50" s="194">
        <f t="shared" si="17"/>
        <v>0</v>
      </c>
      <c r="CM50" s="194">
        <f t="shared" si="18"/>
        <v>0</v>
      </c>
      <c r="CN50" s="194">
        <f t="shared" si="19"/>
        <v>0</v>
      </c>
      <c r="CO50" s="195">
        <f t="shared" si="109"/>
        <v>246.8718</v>
      </c>
      <c r="CP50" s="196">
        <f t="shared" si="82"/>
        <v>199.966158</v>
      </c>
      <c r="CQ50" s="195">
        <f t="shared" si="110"/>
        <v>0</v>
      </c>
      <c r="CR50" s="196">
        <f t="shared" si="83"/>
        <v>0</v>
      </c>
      <c r="CS50" s="195">
        <f t="shared" si="84"/>
        <v>0</v>
      </c>
      <c r="CT50" s="196">
        <f t="shared" si="85"/>
        <v>0</v>
      </c>
      <c r="CU50" s="203">
        <f t="shared" si="86"/>
        <v>0</v>
      </c>
      <c r="CV50" s="204">
        <f t="shared" si="87"/>
        <v>0</v>
      </c>
      <c r="CW50" s="205">
        <v>280.917</v>
      </c>
      <c r="CX50" s="186">
        <f t="shared" si="88"/>
        <v>227.54277</v>
      </c>
      <c r="CY50" s="168"/>
      <c r="CZ50" s="168">
        <f t="shared" si="89"/>
        <v>0</v>
      </c>
      <c r="DA50" s="168"/>
      <c r="DB50" s="168">
        <f t="shared" si="90"/>
        <v>0</v>
      </c>
      <c r="DC50" s="168">
        <f t="shared" si="91"/>
        <v>0</v>
      </c>
      <c r="DD50" s="205"/>
      <c r="DF50" s="194">
        <f t="shared" si="20"/>
        <v>204.788493</v>
      </c>
      <c r="DG50" s="194">
        <f t="shared" si="21"/>
        <v>184.3096437</v>
      </c>
      <c r="DH50" s="194">
        <f t="shared" si="22"/>
        <v>0</v>
      </c>
      <c r="DI50" s="194">
        <f t="shared" si="23"/>
        <v>0</v>
      </c>
      <c r="DJ50" s="194">
        <f t="shared" si="24"/>
        <v>0</v>
      </c>
      <c r="DK50" s="194">
        <f t="shared" si="25"/>
        <v>0</v>
      </c>
      <c r="DL50" s="194">
        <f t="shared" si="26"/>
        <v>0</v>
      </c>
      <c r="DM50" s="194">
        <f t="shared" si="27"/>
        <v>0</v>
      </c>
      <c r="DP50" s="205">
        <v>801</v>
      </c>
      <c r="DQ50" s="178">
        <f>DP50*0.7*1.05*0.9</f>
        <v>529.8615</v>
      </c>
      <c r="DR50" s="178"/>
      <c r="DS50" s="178">
        <f>DR50*0.7*1.05</f>
        <v>0</v>
      </c>
      <c r="DT50" s="178"/>
      <c r="DU50" s="178">
        <f>DT50*0.7*1.05</f>
        <v>0</v>
      </c>
      <c r="DV50" s="229"/>
      <c r="DW50" s="178">
        <f>DV50*0.7*1.05</f>
        <v>0</v>
      </c>
      <c r="DX50" s="194">
        <f t="shared" si="28"/>
        <v>476.87535</v>
      </c>
      <c r="DY50" s="194">
        <f t="shared" si="29"/>
        <v>429.187815</v>
      </c>
      <c r="DZ50" s="194">
        <f t="shared" si="30"/>
        <v>0</v>
      </c>
      <c r="EA50" s="194">
        <f t="shared" si="31"/>
        <v>0</v>
      </c>
      <c r="EB50" s="194">
        <f t="shared" si="32"/>
        <v>0</v>
      </c>
      <c r="EC50" s="194">
        <f t="shared" si="33"/>
        <v>0</v>
      </c>
      <c r="ED50" s="194">
        <f t="shared" si="34"/>
        <v>0</v>
      </c>
      <c r="EE50" s="194">
        <f t="shared" si="35"/>
        <v>0</v>
      </c>
      <c r="EF50" s="178">
        <v>916.75</v>
      </c>
      <c r="EG50" s="238">
        <f>EF50*0.7*1.05</f>
        <v>673.81125</v>
      </c>
      <c r="EH50" s="238">
        <v>0</v>
      </c>
      <c r="EI50" s="238">
        <v>0</v>
      </c>
      <c r="EJ50" s="238">
        <v>0</v>
      </c>
      <c r="EK50" s="194">
        <f t="shared" si="52"/>
        <v>606.430125</v>
      </c>
      <c r="EL50" s="194">
        <f t="shared" si="36"/>
        <v>545.7871125</v>
      </c>
      <c r="EM50" s="194">
        <f t="shared" si="37"/>
        <v>0</v>
      </c>
      <c r="EN50" s="194">
        <f t="shared" si="38"/>
        <v>0</v>
      </c>
      <c r="EO50" s="194">
        <f t="shared" si="39"/>
        <v>0</v>
      </c>
      <c r="EP50" s="194">
        <f t="shared" si="40"/>
        <v>0</v>
      </c>
      <c r="EQ50" s="194">
        <f t="shared" si="41"/>
        <v>0</v>
      </c>
      <c r="ER50" s="194">
        <f t="shared" si="42"/>
        <v>0</v>
      </c>
      <c r="ET50" s="238">
        <v>921.5</v>
      </c>
      <c r="EU50" s="238">
        <v>0</v>
      </c>
      <c r="EV50" s="238">
        <v>0</v>
      </c>
      <c r="EW50" s="238">
        <v>0</v>
      </c>
      <c r="EX50" s="248">
        <f t="shared" si="53"/>
        <v>967.575</v>
      </c>
      <c r="EY50" s="248">
        <f t="shared" si="43"/>
        <v>0</v>
      </c>
      <c r="EZ50" s="248">
        <f t="shared" si="44"/>
        <v>0</v>
      </c>
      <c r="FA50" s="248">
        <f t="shared" si="45"/>
        <v>0</v>
      </c>
      <c r="FB50" s="249">
        <f t="shared" si="54"/>
        <v>677.3025</v>
      </c>
      <c r="FC50" s="249">
        <f t="shared" si="46"/>
        <v>0</v>
      </c>
      <c r="FD50" s="249">
        <f t="shared" si="47"/>
        <v>0</v>
      </c>
      <c r="FE50" s="249">
        <f t="shared" si="48"/>
        <v>0</v>
      </c>
      <c r="FF50" s="252">
        <v>677.3025</v>
      </c>
      <c r="FG50" s="252">
        <f t="shared" si="114"/>
        <v>444.37817025</v>
      </c>
      <c r="FH50" s="252">
        <v>0</v>
      </c>
      <c r="FI50" s="252">
        <f t="shared" si="59"/>
        <v>0</v>
      </c>
      <c r="FJ50" s="252">
        <v>0</v>
      </c>
      <c r="FK50" s="252">
        <f t="shared" si="98"/>
        <v>0</v>
      </c>
      <c r="FL50" s="252">
        <f t="shared" si="99"/>
        <v>0</v>
      </c>
      <c r="FM50" s="260">
        <v>0</v>
      </c>
      <c r="FN50" s="267">
        <v>921.5</v>
      </c>
      <c r="FO50" s="262">
        <f t="shared" si="115"/>
        <v>548.615025</v>
      </c>
      <c r="FP50" s="269">
        <f t="shared" si="92"/>
        <v>444.37817025</v>
      </c>
      <c r="FQ50" s="262">
        <f t="shared" si="49"/>
        <v>326.61795513375</v>
      </c>
      <c r="FR50" s="262"/>
      <c r="FS50" s="262">
        <f t="shared" si="100"/>
        <v>0</v>
      </c>
      <c r="FT50" s="262"/>
      <c r="FU50" s="262">
        <f t="shared" si="50"/>
        <v>0</v>
      </c>
      <c r="FV50" s="278">
        <v>677.3025</v>
      </c>
      <c r="FW50" s="279">
        <f t="shared" si="116"/>
        <v>548.615025</v>
      </c>
      <c r="FX50" s="269">
        <f t="shared" si="56"/>
        <v>493.7535225</v>
      </c>
      <c r="FY50" s="279">
        <v>0</v>
      </c>
      <c r="FZ50" s="279">
        <f t="shared" si="101"/>
        <v>0</v>
      </c>
      <c r="GA50" s="279">
        <v>0</v>
      </c>
      <c r="GB50" s="279">
        <f t="shared" si="102"/>
        <v>0</v>
      </c>
      <c r="GC50" s="279">
        <v>0</v>
      </c>
      <c r="GD50" s="278">
        <v>609.57</v>
      </c>
      <c r="GE50" s="284">
        <f t="shared" ref="GE50:GE54" si="119">GD50*0.9</f>
        <v>548.613</v>
      </c>
      <c r="GF50" s="284">
        <f t="shared" si="51"/>
        <v>0</v>
      </c>
      <c r="GG50" s="284">
        <v>0</v>
      </c>
      <c r="GH50" s="284">
        <f>GI50*0.9</f>
        <v>0</v>
      </c>
      <c r="GI50" s="284">
        <v>0</v>
      </c>
      <c r="GJ50" s="284">
        <f>GL50*0.9</f>
        <v>0</v>
      </c>
      <c r="GK50" s="279"/>
      <c r="GL50" s="279">
        <v>0</v>
      </c>
      <c r="GM50" s="290">
        <f>GL50*0.9</f>
        <v>0</v>
      </c>
      <c r="GN50" s="265">
        <f t="shared" si="111"/>
        <v>0</v>
      </c>
      <c r="GO50" s="265">
        <v>0</v>
      </c>
      <c r="GP50" s="265">
        <f t="shared" si="112"/>
        <v>0</v>
      </c>
      <c r="GQ50" s="265">
        <v>0</v>
      </c>
      <c r="GR50" s="265">
        <f t="shared" si="113"/>
        <v>0</v>
      </c>
      <c r="GS50" s="265">
        <f t="shared" si="14"/>
        <v>0</v>
      </c>
      <c r="GU50" s="279"/>
      <c r="GV50" s="297"/>
    </row>
    <row r="51" ht="38.25" spans="1:204">
      <c r="A51" s="43" t="s">
        <v>443</v>
      </c>
      <c r="B51" s="40" t="s">
        <v>400</v>
      </c>
      <c r="C51" s="64" t="s">
        <v>444</v>
      </c>
      <c r="D51" s="56"/>
      <c r="E51" s="56" t="s">
        <v>401</v>
      </c>
      <c r="F51" s="56" t="s">
        <v>444</v>
      </c>
      <c r="G51" s="64" t="s">
        <v>445</v>
      </c>
      <c r="H51" s="56" t="s">
        <v>446</v>
      </c>
      <c r="I51" s="111" t="s">
        <v>447</v>
      </c>
      <c r="J51" s="112">
        <v>169</v>
      </c>
      <c r="K51" s="91">
        <v>219.2</v>
      </c>
      <c r="L51" s="91"/>
      <c r="M51" s="112">
        <v>472.5</v>
      </c>
      <c r="N51" s="92">
        <f t="shared" si="60"/>
        <v>106.47</v>
      </c>
      <c r="O51" s="104">
        <f>J51*1.7-J51</f>
        <v>118.3</v>
      </c>
      <c r="P51" s="92">
        <f t="shared" si="61"/>
        <v>138.096</v>
      </c>
      <c r="Q51" s="104">
        <f>K51*1.7-K51</f>
        <v>153.44</v>
      </c>
      <c r="R51" s="92">
        <f t="shared" si="62"/>
        <v>0</v>
      </c>
      <c r="S51" s="104"/>
      <c r="T51" s="92">
        <f t="shared" si="63"/>
        <v>297.675</v>
      </c>
      <c r="U51" s="93">
        <f>M51*1.7-M51</f>
        <v>330.75</v>
      </c>
      <c r="V51" s="92">
        <f t="shared" si="64"/>
        <v>106.47</v>
      </c>
      <c r="W51" s="93">
        <v>118.3</v>
      </c>
      <c r="X51" s="92">
        <f t="shared" si="93"/>
        <v>138.096</v>
      </c>
      <c r="Y51" s="93">
        <v>153.44</v>
      </c>
      <c r="Z51" s="92">
        <f t="shared" si="94"/>
        <v>0</v>
      </c>
      <c r="AA51" s="93">
        <v>0</v>
      </c>
      <c r="AB51" s="92">
        <f t="shared" si="95"/>
        <v>297.675</v>
      </c>
      <c r="AC51" s="93">
        <v>330.75</v>
      </c>
      <c r="AD51" s="92">
        <f t="shared" si="96"/>
        <v>0</v>
      </c>
      <c r="AE51" s="135"/>
      <c r="AF51" s="92">
        <v>128.916</v>
      </c>
      <c r="AG51" s="135">
        <v>143.24</v>
      </c>
      <c r="AH51" s="92">
        <v>128.916</v>
      </c>
      <c r="AI51" s="135">
        <v>143.24</v>
      </c>
      <c r="AJ51" s="92">
        <v>314.343</v>
      </c>
      <c r="AK51" s="135">
        <v>349.27</v>
      </c>
      <c r="AL51" s="143"/>
      <c r="AM51" s="4">
        <v>0</v>
      </c>
      <c r="AN51" s="143">
        <v>133.65</v>
      </c>
      <c r="AO51" s="4">
        <v>165</v>
      </c>
      <c r="AP51" s="143">
        <v>133.65</v>
      </c>
      <c r="AQ51" s="4">
        <v>165</v>
      </c>
      <c r="AR51" s="135"/>
      <c r="AS51" s="4"/>
      <c r="AT51" s="4"/>
      <c r="AU51" s="143">
        <v>161.756595</v>
      </c>
      <c r="AV51" s="4">
        <v>244.53</v>
      </c>
      <c r="AW51" s="143">
        <v>161.756595</v>
      </c>
      <c r="AX51" s="4">
        <v>244.53</v>
      </c>
      <c r="AY51" s="143">
        <v>161.756595</v>
      </c>
      <c r="AZ51" s="4"/>
      <c r="BA51" s="135"/>
      <c r="BB51" s="157">
        <f>248.9*1.05*0.7</f>
        <v>182.9415</v>
      </c>
      <c r="BC51" s="149">
        <v>248.9</v>
      </c>
      <c r="BD51" s="157">
        <f>BC51*1.05*0.7</f>
        <v>182.9415</v>
      </c>
      <c r="BE51" s="149">
        <v>248.9</v>
      </c>
      <c r="BF51" s="157">
        <f>BE51*1.05*0.7</f>
        <v>182.9415</v>
      </c>
      <c r="BG51" s="4"/>
      <c r="BH51" s="135"/>
      <c r="BM51" s="172">
        <f t="shared" si="65"/>
        <v>0</v>
      </c>
      <c r="BN51" s="173">
        <f t="shared" si="66"/>
        <v>0</v>
      </c>
      <c r="BO51" s="174">
        <f t="shared" si="103"/>
        <v>128.916</v>
      </c>
      <c r="BP51" s="174">
        <f t="shared" si="67"/>
        <v>116.0244</v>
      </c>
      <c r="BQ51" s="174">
        <f t="shared" si="68"/>
        <v>128.916</v>
      </c>
      <c r="BR51" s="174">
        <f t="shared" si="69"/>
        <v>116.0244</v>
      </c>
      <c r="BS51" s="174">
        <f t="shared" si="70"/>
        <v>282.9087</v>
      </c>
      <c r="BT51" s="172">
        <f t="shared" si="97"/>
        <v>314.343</v>
      </c>
      <c r="BU51" s="9">
        <f t="shared" si="104"/>
        <v>0</v>
      </c>
      <c r="BV51" s="9">
        <f t="shared" si="71"/>
        <v>0</v>
      </c>
      <c r="BW51" s="9">
        <f t="shared" si="105"/>
        <v>120.285</v>
      </c>
      <c r="BX51" s="181">
        <f t="shared" si="72"/>
        <v>108.2565</v>
      </c>
      <c r="BY51" s="9">
        <f t="shared" si="73"/>
        <v>120.285</v>
      </c>
      <c r="BZ51" s="9">
        <f t="shared" si="74"/>
        <v>108.2565</v>
      </c>
      <c r="CA51" s="9">
        <f t="shared" si="75"/>
        <v>0</v>
      </c>
      <c r="CB51" s="9">
        <f t="shared" si="76"/>
        <v>0</v>
      </c>
      <c r="CC51" s="172">
        <f t="shared" si="106"/>
        <v>145.5809355</v>
      </c>
      <c r="CD51" s="186">
        <f t="shared" si="77"/>
        <v>117.920557755</v>
      </c>
      <c r="CE51" s="186">
        <f t="shared" si="107"/>
        <v>145.5809355</v>
      </c>
      <c r="CF51" s="186">
        <f t="shared" si="78"/>
        <v>117.920557755</v>
      </c>
      <c r="CG51" s="186">
        <f t="shared" si="108"/>
        <v>145.5809355</v>
      </c>
      <c r="CH51" s="186">
        <f t="shared" si="79"/>
        <v>117.920557755</v>
      </c>
      <c r="CI51" s="186">
        <f t="shared" si="80"/>
        <v>0</v>
      </c>
      <c r="CJ51" s="187">
        <f t="shared" si="81"/>
        <v>0</v>
      </c>
      <c r="CK51" s="194">
        <f t="shared" si="16"/>
        <v>106.1285019795</v>
      </c>
      <c r="CL51" s="194">
        <f t="shared" si="17"/>
        <v>106.1285019795</v>
      </c>
      <c r="CM51" s="194">
        <f t="shared" si="18"/>
        <v>106.1285019795</v>
      </c>
      <c r="CN51" s="194">
        <f t="shared" si="19"/>
        <v>0</v>
      </c>
      <c r="CO51" s="195">
        <f t="shared" si="109"/>
        <v>164.64735</v>
      </c>
      <c r="CP51" s="196">
        <f t="shared" si="82"/>
        <v>133.3643535</v>
      </c>
      <c r="CQ51" s="195">
        <f t="shared" si="110"/>
        <v>164.64735</v>
      </c>
      <c r="CR51" s="196">
        <f t="shared" si="83"/>
        <v>133.3643535</v>
      </c>
      <c r="CS51" s="195">
        <f t="shared" si="84"/>
        <v>164.64735</v>
      </c>
      <c r="CT51" s="196">
        <f t="shared" si="85"/>
        <v>133.3643535</v>
      </c>
      <c r="CU51" s="203">
        <f t="shared" si="86"/>
        <v>0</v>
      </c>
      <c r="CV51" s="204">
        <f t="shared" si="87"/>
        <v>0</v>
      </c>
      <c r="CW51" s="205">
        <v>194.1135</v>
      </c>
      <c r="CX51" s="186">
        <f t="shared" si="88"/>
        <v>157.231935</v>
      </c>
      <c r="CY51" s="168">
        <v>194.1135</v>
      </c>
      <c r="CZ51" s="168">
        <f t="shared" si="89"/>
        <v>157.231935</v>
      </c>
      <c r="DA51" s="168">
        <v>194.1135</v>
      </c>
      <c r="DB51" s="168">
        <f t="shared" si="90"/>
        <v>157.231935</v>
      </c>
      <c r="DC51" s="168">
        <f t="shared" si="91"/>
        <v>0</v>
      </c>
      <c r="DD51" s="205"/>
      <c r="DF51" s="194">
        <f t="shared" si="20"/>
        <v>141.5087415</v>
      </c>
      <c r="DG51" s="194">
        <f t="shared" si="21"/>
        <v>127.35786735</v>
      </c>
      <c r="DH51" s="194">
        <f t="shared" si="22"/>
        <v>141.5087415</v>
      </c>
      <c r="DI51" s="194">
        <f t="shared" ref="DI51:DI52" si="120">DH51*0.9</f>
        <v>127.35786735</v>
      </c>
      <c r="DJ51" s="194">
        <f t="shared" si="24"/>
        <v>141.5087415</v>
      </c>
      <c r="DK51" s="194">
        <f t="shared" ref="DK51:DK52" si="121">DJ51*0.9</f>
        <v>127.35786735</v>
      </c>
      <c r="DL51" s="194">
        <f t="shared" ref="DL51:DL52" si="122">DM51*0.9</f>
        <v>0</v>
      </c>
      <c r="DM51" s="194">
        <f t="shared" si="27"/>
        <v>0</v>
      </c>
      <c r="DP51" s="205">
        <v>264.1</v>
      </c>
      <c r="DQ51" s="178">
        <f>DP51*0.7*1.05*0.9</f>
        <v>174.70215</v>
      </c>
      <c r="DR51" s="178">
        <v>264.1</v>
      </c>
      <c r="DS51" s="178">
        <f>DR51*0.7*1.05*0.9</f>
        <v>174.70215</v>
      </c>
      <c r="DT51" s="178">
        <v>264.1</v>
      </c>
      <c r="DU51" s="178">
        <f>DT51*0.7*1.05*0.9</f>
        <v>174.70215</v>
      </c>
      <c r="DV51" s="229"/>
      <c r="DW51" s="178">
        <f>DV51*0.7*1.05</f>
        <v>0</v>
      </c>
      <c r="DX51" s="194">
        <f t="shared" si="28"/>
        <v>157.231935</v>
      </c>
      <c r="DY51" s="194">
        <f t="shared" ref="DY51:DY52" si="123">DX51*0.9</f>
        <v>141.5087415</v>
      </c>
      <c r="DZ51" s="194">
        <f t="shared" si="30"/>
        <v>157.231935</v>
      </c>
      <c r="EA51" s="194">
        <f t="shared" ref="EA51:EA52" si="124">DZ51*0.9</f>
        <v>141.5087415</v>
      </c>
      <c r="EB51" s="194">
        <f t="shared" si="32"/>
        <v>157.231935</v>
      </c>
      <c r="EC51" s="194">
        <f t="shared" ref="EC51:EC52" si="125">EB51*0.9</f>
        <v>141.5087415</v>
      </c>
      <c r="ED51" s="194">
        <f t="shared" ref="ED51:ED52" si="126">EE51*0.9</f>
        <v>0</v>
      </c>
      <c r="EE51" s="194">
        <f t="shared" si="35"/>
        <v>0</v>
      </c>
      <c r="EF51" s="178">
        <v>265.2</v>
      </c>
      <c r="EG51" s="238">
        <f>EF51*0.7*1.05</f>
        <v>194.922</v>
      </c>
      <c r="EH51" s="238">
        <f>EF51*0.7*1.05</f>
        <v>194.922</v>
      </c>
      <c r="EI51" s="238">
        <f>ES51*0.7*1.05</f>
        <v>449.82</v>
      </c>
      <c r="EJ51" s="238">
        <v>0</v>
      </c>
      <c r="EK51" s="194">
        <f t="shared" ref="EK51:EK52" si="127">EG51-EG51*10/100</f>
        <v>175.4298</v>
      </c>
      <c r="EL51" s="194">
        <f t="shared" ref="EL51:EL52" si="128">EK51*0.9</f>
        <v>157.88682</v>
      </c>
      <c r="EM51" s="194">
        <f t="shared" si="37"/>
        <v>175.4298</v>
      </c>
      <c r="EN51" s="194">
        <f t="shared" ref="EN51:EN52" si="129">EM51*0.9</f>
        <v>157.88682</v>
      </c>
      <c r="EO51" s="194">
        <f t="shared" si="39"/>
        <v>404.838</v>
      </c>
      <c r="EP51" s="194">
        <f t="shared" ref="EP51:EP52" si="130">EO51*0.9</f>
        <v>364.3542</v>
      </c>
      <c r="EQ51" s="194">
        <f t="shared" ref="EQ51:EQ52" si="131">ER51*0.9</f>
        <v>0</v>
      </c>
      <c r="ER51" s="194">
        <f t="shared" si="42"/>
        <v>0</v>
      </c>
      <c r="ES51" s="3">
        <v>612</v>
      </c>
      <c r="ET51" s="238">
        <v>259.93</v>
      </c>
      <c r="EU51" s="238">
        <v>259.93</v>
      </c>
      <c r="EV51" s="238">
        <v>259.93</v>
      </c>
      <c r="EW51" s="238">
        <v>890.12</v>
      </c>
      <c r="EX51" s="248">
        <f t="shared" si="53"/>
        <v>272.9265</v>
      </c>
      <c r="EY51" s="248">
        <f t="shared" si="43"/>
        <v>272.9265</v>
      </c>
      <c r="EZ51" s="248">
        <f t="shared" si="44"/>
        <v>272.9265</v>
      </c>
      <c r="FA51" s="248">
        <f t="shared" si="45"/>
        <v>934.626</v>
      </c>
      <c r="FB51" s="249">
        <f t="shared" ref="FB51:FB52" si="132">EX51-(EX51*30/100)</f>
        <v>191.04855</v>
      </c>
      <c r="FC51" s="249">
        <f t="shared" si="46"/>
        <v>191.04855</v>
      </c>
      <c r="FD51" s="249">
        <f t="shared" si="47"/>
        <v>191.04855</v>
      </c>
      <c r="FE51" s="249">
        <f t="shared" si="48"/>
        <v>654.2382</v>
      </c>
      <c r="FF51" s="252">
        <v>191.04855</v>
      </c>
      <c r="FG51" s="252">
        <f t="shared" si="114"/>
        <v>125.346953655</v>
      </c>
      <c r="FH51" s="252">
        <v>191.04855</v>
      </c>
      <c r="FI51" s="252">
        <f t="shared" si="59"/>
        <v>125.346953655</v>
      </c>
      <c r="FJ51" s="252">
        <v>191.04855</v>
      </c>
      <c r="FK51" s="252">
        <f t="shared" si="98"/>
        <v>125.346953655</v>
      </c>
      <c r="FL51" s="252">
        <f t="shared" si="99"/>
        <v>429.24568302</v>
      </c>
      <c r="FM51" s="260">
        <v>654.2382</v>
      </c>
      <c r="FN51" s="267">
        <v>294</v>
      </c>
      <c r="FO51" s="262">
        <f t="shared" si="115"/>
        <v>175.0329</v>
      </c>
      <c r="FP51" s="269">
        <f t="shared" si="92"/>
        <v>141.776649</v>
      </c>
      <c r="FQ51" s="262">
        <f t="shared" si="49"/>
        <v>104.205837015</v>
      </c>
      <c r="FR51" s="262">
        <v>294</v>
      </c>
      <c r="FS51" s="262">
        <f t="shared" si="100"/>
        <v>175.0329</v>
      </c>
      <c r="FT51" s="262"/>
      <c r="FU51" s="262">
        <f t="shared" si="50"/>
        <v>0</v>
      </c>
      <c r="FV51" s="278">
        <v>216.09</v>
      </c>
      <c r="FW51" s="279">
        <f t="shared" si="116"/>
        <v>175.0329</v>
      </c>
      <c r="FX51" s="269">
        <f t="shared" si="56"/>
        <v>157.52961</v>
      </c>
      <c r="FY51" s="279">
        <v>216.09</v>
      </c>
      <c r="FZ51" s="279">
        <f t="shared" si="101"/>
        <v>194.481</v>
      </c>
      <c r="GA51" s="279">
        <v>216.09</v>
      </c>
      <c r="GB51" s="279">
        <f t="shared" si="102"/>
        <v>386.321114718</v>
      </c>
      <c r="GC51" s="279">
        <v>0</v>
      </c>
      <c r="GD51" s="278">
        <v>194.48</v>
      </c>
      <c r="GE51" s="284">
        <f t="shared" si="119"/>
        <v>175.032</v>
      </c>
      <c r="GF51" s="284">
        <f t="shared" si="51"/>
        <v>194.481</v>
      </c>
      <c r="GG51" s="284">
        <v>216.09</v>
      </c>
      <c r="GH51" s="284">
        <f t="shared" si="118"/>
        <v>194.481</v>
      </c>
      <c r="GI51" s="284">
        <v>216.09</v>
      </c>
      <c r="GJ51" s="284">
        <v>0</v>
      </c>
      <c r="GK51" s="279"/>
      <c r="GL51" s="279">
        <v>471.05</v>
      </c>
      <c r="GM51" s="290">
        <v>0</v>
      </c>
      <c r="GN51" s="265">
        <f t="shared" si="111"/>
        <v>0</v>
      </c>
      <c r="GO51" s="265">
        <v>0</v>
      </c>
      <c r="GP51" s="265">
        <f t="shared" si="112"/>
        <v>0</v>
      </c>
      <c r="GQ51" s="265">
        <v>0</v>
      </c>
      <c r="GR51" s="265">
        <f t="shared" si="113"/>
        <v>0</v>
      </c>
      <c r="GS51" s="265">
        <f t="shared" si="14"/>
        <v>0</v>
      </c>
      <c r="GU51" s="279"/>
      <c r="GV51" s="297"/>
    </row>
    <row r="52" spans="1:204">
      <c r="A52" s="43"/>
      <c r="B52" s="40" t="s">
        <v>400</v>
      </c>
      <c r="C52" s="54" t="s">
        <v>448</v>
      </c>
      <c r="D52" s="56"/>
      <c r="E52" s="56" t="s">
        <v>401</v>
      </c>
      <c r="F52" s="56"/>
      <c r="G52" s="54" t="s">
        <v>347</v>
      </c>
      <c r="H52" s="56"/>
      <c r="I52" s="111"/>
      <c r="J52" s="112"/>
      <c r="K52" s="91"/>
      <c r="L52" s="91">
        <v>145.96</v>
      </c>
      <c r="M52" s="91"/>
      <c r="N52" s="92">
        <f t="shared" si="60"/>
        <v>0</v>
      </c>
      <c r="O52" s="104"/>
      <c r="P52" s="92">
        <f t="shared" si="61"/>
        <v>0</v>
      </c>
      <c r="Q52" s="104"/>
      <c r="R52" s="92">
        <f t="shared" si="62"/>
        <v>91.9548</v>
      </c>
      <c r="S52" s="104">
        <f>L52*1.7-L52</f>
        <v>102.172</v>
      </c>
      <c r="T52" s="92">
        <f t="shared" si="63"/>
        <v>0</v>
      </c>
      <c r="U52" s="93"/>
      <c r="V52" s="92">
        <f t="shared" si="64"/>
        <v>0</v>
      </c>
      <c r="W52" s="93"/>
      <c r="X52" s="92">
        <f t="shared" si="93"/>
        <v>0</v>
      </c>
      <c r="Y52" s="93"/>
      <c r="Z52" s="92">
        <f t="shared" si="94"/>
        <v>225.1872</v>
      </c>
      <c r="AA52" s="93">
        <v>250.208</v>
      </c>
      <c r="AB52" s="92">
        <f t="shared" si="95"/>
        <v>0</v>
      </c>
      <c r="AC52" s="93"/>
      <c r="AD52" s="92">
        <f t="shared" si="96"/>
        <v>0</v>
      </c>
      <c r="AE52" s="135"/>
      <c r="AF52" s="92">
        <v>0</v>
      </c>
      <c r="AG52" s="135"/>
      <c r="AH52" s="92">
        <v>347.35365</v>
      </c>
      <c r="AI52" s="135">
        <v>385.9485</v>
      </c>
      <c r="AJ52" s="92">
        <v>0</v>
      </c>
      <c r="AK52" s="135"/>
      <c r="AL52" s="143"/>
      <c r="AM52" s="4">
        <v>0</v>
      </c>
      <c r="AN52" s="143"/>
      <c r="AO52" s="4">
        <v>0</v>
      </c>
      <c r="AP52" s="143">
        <v>312.66</v>
      </c>
      <c r="AQ52" s="4">
        <v>386</v>
      </c>
      <c r="AR52" s="135"/>
      <c r="AS52" s="4"/>
      <c r="AT52" s="4"/>
      <c r="AU52" s="135"/>
      <c r="AV52" s="4"/>
      <c r="AW52" s="135"/>
      <c r="AX52" s="4">
        <v>168.85</v>
      </c>
      <c r="AY52" s="143">
        <v>111.694275</v>
      </c>
      <c r="AZ52" s="4"/>
      <c r="BA52" s="135"/>
      <c r="BB52" s="135"/>
      <c r="BC52" s="4"/>
      <c r="BD52" s="135"/>
      <c r="BE52" s="4">
        <v>168.85</v>
      </c>
      <c r="BF52" s="135">
        <v>124.1</v>
      </c>
      <c r="BG52" s="4"/>
      <c r="BH52" s="135"/>
      <c r="BM52" s="172">
        <f t="shared" si="65"/>
        <v>0</v>
      </c>
      <c r="BN52" s="173">
        <f t="shared" si="66"/>
        <v>0</v>
      </c>
      <c r="BO52" s="174">
        <f t="shared" si="103"/>
        <v>0</v>
      </c>
      <c r="BP52" s="174">
        <f t="shared" si="67"/>
        <v>0</v>
      </c>
      <c r="BQ52" s="174">
        <f t="shared" si="68"/>
        <v>347.35365</v>
      </c>
      <c r="BR52" s="174">
        <f t="shared" si="69"/>
        <v>312.618285</v>
      </c>
      <c r="BS52" s="174">
        <f t="shared" si="70"/>
        <v>0</v>
      </c>
      <c r="BT52" s="172">
        <f t="shared" si="97"/>
        <v>0</v>
      </c>
      <c r="BU52" s="9">
        <f t="shared" si="104"/>
        <v>0</v>
      </c>
      <c r="BV52" s="9">
        <f t="shared" si="71"/>
        <v>0</v>
      </c>
      <c r="BW52" s="9">
        <f t="shared" si="105"/>
        <v>0</v>
      </c>
      <c r="BX52" s="181">
        <f t="shared" si="72"/>
        <v>0</v>
      </c>
      <c r="BY52" s="9">
        <f t="shared" si="73"/>
        <v>281.394</v>
      </c>
      <c r="BZ52" s="9">
        <f t="shared" si="74"/>
        <v>253.2546</v>
      </c>
      <c r="CA52" s="9">
        <f t="shared" si="75"/>
        <v>0</v>
      </c>
      <c r="CB52" s="9">
        <f t="shared" si="76"/>
        <v>0</v>
      </c>
      <c r="CC52" s="172">
        <f t="shared" si="106"/>
        <v>0</v>
      </c>
      <c r="CD52" s="186">
        <f t="shared" si="77"/>
        <v>0</v>
      </c>
      <c r="CE52" s="186">
        <f t="shared" si="107"/>
        <v>0</v>
      </c>
      <c r="CF52" s="186">
        <f t="shared" si="78"/>
        <v>0</v>
      </c>
      <c r="CG52" s="186">
        <f t="shared" si="108"/>
        <v>100.5248475</v>
      </c>
      <c r="CH52" s="186">
        <f t="shared" si="79"/>
        <v>81.425126475</v>
      </c>
      <c r="CI52" s="186">
        <f t="shared" si="80"/>
        <v>0</v>
      </c>
      <c r="CJ52" s="187">
        <f t="shared" si="81"/>
        <v>0</v>
      </c>
      <c r="CK52" s="194">
        <f t="shared" si="16"/>
        <v>0</v>
      </c>
      <c r="CL52" s="194">
        <f t="shared" si="17"/>
        <v>0</v>
      </c>
      <c r="CM52" s="194">
        <f t="shared" si="18"/>
        <v>73.2826138275</v>
      </c>
      <c r="CN52" s="194">
        <f t="shared" si="19"/>
        <v>0</v>
      </c>
      <c r="CO52" s="195">
        <f t="shared" si="109"/>
        <v>0</v>
      </c>
      <c r="CP52" s="196">
        <f t="shared" si="82"/>
        <v>0</v>
      </c>
      <c r="CQ52" s="195">
        <f t="shared" si="110"/>
        <v>0</v>
      </c>
      <c r="CR52" s="196">
        <f t="shared" si="83"/>
        <v>0</v>
      </c>
      <c r="CS52" s="195">
        <f t="shared" si="84"/>
        <v>111.69</v>
      </c>
      <c r="CT52" s="196">
        <f t="shared" si="85"/>
        <v>90.4689</v>
      </c>
      <c r="CU52" s="203">
        <f t="shared" si="86"/>
        <v>0</v>
      </c>
      <c r="CV52" s="204">
        <f t="shared" si="87"/>
        <v>0</v>
      </c>
      <c r="CW52" s="205"/>
      <c r="CX52" s="186">
        <f t="shared" si="88"/>
        <v>0</v>
      </c>
      <c r="CY52" s="168"/>
      <c r="CZ52" s="168">
        <f t="shared" si="89"/>
        <v>0</v>
      </c>
      <c r="DA52" s="186">
        <v>111.69</v>
      </c>
      <c r="DB52" s="168">
        <f t="shared" si="90"/>
        <v>90.4689</v>
      </c>
      <c r="DC52" s="168">
        <f t="shared" si="91"/>
        <v>0</v>
      </c>
      <c r="DD52" s="205"/>
      <c r="DF52" s="194">
        <f t="shared" si="20"/>
        <v>0</v>
      </c>
      <c r="DG52" s="194">
        <f t="shared" si="21"/>
        <v>0</v>
      </c>
      <c r="DH52" s="194">
        <f t="shared" si="22"/>
        <v>0</v>
      </c>
      <c r="DI52" s="194">
        <f t="shared" si="120"/>
        <v>0</v>
      </c>
      <c r="DJ52" s="194">
        <f t="shared" si="24"/>
        <v>81.42201</v>
      </c>
      <c r="DK52" s="194">
        <f t="shared" si="121"/>
        <v>73.279809</v>
      </c>
      <c r="DL52" s="194">
        <f t="shared" si="122"/>
        <v>0</v>
      </c>
      <c r="DM52" s="194">
        <f t="shared" si="27"/>
        <v>0</v>
      </c>
      <c r="DP52" s="205"/>
      <c r="DQ52" s="178">
        <f>DP52*0.7*1.05</f>
        <v>0</v>
      </c>
      <c r="DR52" s="178"/>
      <c r="DS52" s="178">
        <f>DR52*0.7*1.05</f>
        <v>0</v>
      </c>
      <c r="DT52" s="203"/>
      <c r="DU52" s="178">
        <f>100.52*0.9</f>
        <v>90.468</v>
      </c>
      <c r="DV52" s="229"/>
      <c r="DW52" s="178">
        <f>DV52*0.7*1.05</f>
        <v>0</v>
      </c>
      <c r="DX52" s="194">
        <f t="shared" si="28"/>
        <v>0</v>
      </c>
      <c r="DY52" s="194">
        <f t="shared" si="123"/>
        <v>0</v>
      </c>
      <c r="DZ52" s="194">
        <f t="shared" si="30"/>
        <v>0</v>
      </c>
      <c r="EA52" s="194">
        <f t="shared" si="124"/>
        <v>0</v>
      </c>
      <c r="EB52" s="194">
        <f t="shared" si="32"/>
        <v>81.4212</v>
      </c>
      <c r="EC52" s="194">
        <f t="shared" si="125"/>
        <v>73.27908</v>
      </c>
      <c r="ED52" s="194">
        <f t="shared" si="126"/>
        <v>0</v>
      </c>
      <c r="EE52" s="194">
        <f t="shared" si="35"/>
        <v>0</v>
      </c>
      <c r="EF52" s="178"/>
      <c r="EG52" s="238">
        <f>DQ52+EF52</f>
        <v>0</v>
      </c>
      <c r="EH52" s="238">
        <f>DS52+EF52</f>
        <v>0</v>
      </c>
      <c r="EI52" s="238">
        <f>DU52+EF52</f>
        <v>90.468</v>
      </c>
      <c r="EJ52" s="238">
        <f>DW52+EF52</f>
        <v>0</v>
      </c>
      <c r="EK52" s="194">
        <f t="shared" si="127"/>
        <v>0</v>
      </c>
      <c r="EL52" s="194">
        <f t="shared" si="128"/>
        <v>0</v>
      </c>
      <c r="EM52" s="194">
        <f t="shared" si="37"/>
        <v>0</v>
      </c>
      <c r="EN52" s="194">
        <f t="shared" si="129"/>
        <v>0</v>
      </c>
      <c r="EO52" s="194">
        <f t="shared" si="39"/>
        <v>81.4212</v>
      </c>
      <c r="EP52" s="194">
        <f t="shared" si="130"/>
        <v>73.27908</v>
      </c>
      <c r="EQ52" s="194">
        <f t="shared" si="131"/>
        <v>0</v>
      </c>
      <c r="ER52" s="194">
        <f t="shared" si="42"/>
        <v>0</v>
      </c>
      <c r="ET52" s="238">
        <v>0</v>
      </c>
      <c r="EU52" s="238">
        <v>0</v>
      </c>
      <c r="EV52" s="238">
        <v>0</v>
      </c>
      <c r="EW52" s="238">
        <v>0</v>
      </c>
      <c r="EX52" s="248">
        <f t="shared" si="53"/>
        <v>0</v>
      </c>
      <c r="EY52" s="248">
        <f t="shared" si="43"/>
        <v>0</v>
      </c>
      <c r="EZ52" s="248">
        <f t="shared" si="44"/>
        <v>0</v>
      </c>
      <c r="FA52" s="248">
        <f t="shared" si="45"/>
        <v>0</v>
      </c>
      <c r="FB52" s="249">
        <f t="shared" si="132"/>
        <v>0</v>
      </c>
      <c r="FC52" s="249">
        <f t="shared" si="46"/>
        <v>0</v>
      </c>
      <c r="FD52" s="249">
        <f t="shared" si="47"/>
        <v>0</v>
      </c>
      <c r="FE52" s="249">
        <f t="shared" si="48"/>
        <v>0</v>
      </c>
      <c r="FF52" s="252">
        <v>0</v>
      </c>
      <c r="FG52" s="252">
        <f t="shared" si="114"/>
        <v>0</v>
      </c>
      <c r="FH52" s="252">
        <v>0</v>
      </c>
      <c r="FI52" s="252">
        <f t="shared" si="59"/>
        <v>0</v>
      </c>
      <c r="FJ52" s="252">
        <v>73.278</v>
      </c>
      <c r="FK52" s="252">
        <f t="shared" si="98"/>
        <v>48.0776958</v>
      </c>
      <c r="FL52" s="252">
        <f t="shared" si="99"/>
        <v>0</v>
      </c>
      <c r="FM52" s="260">
        <v>0</v>
      </c>
      <c r="FN52" s="267"/>
      <c r="FO52" s="262">
        <f t="shared" si="115"/>
        <v>0</v>
      </c>
      <c r="FP52" s="269">
        <f t="shared" si="92"/>
        <v>0</v>
      </c>
      <c r="FQ52" s="262">
        <f t="shared" si="49"/>
        <v>0</v>
      </c>
      <c r="FR52" s="262">
        <v>732.16</v>
      </c>
      <c r="FS52" s="262">
        <f t="shared" si="100"/>
        <v>435.891456</v>
      </c>
      <c r="FT52" s="262"/>
      <c r="FU52" s="262">
        <f t="shared" si="50"/>
        <v>0</v>
      </c>
      <c r="FV52" s="278">
        <v>0</v>
      </c>
      <c r="FW52" s="279">
        <f t="shared" si="116"/>
        <v>0</v>
      </c>
      <c r="FX52" s="269">
        <f t="shared" si="56"/>
        <v>0</v>
      </c>
      <c r="FY52" s="279">
        <v>0</v>
      </c>
      <c r="FZ52" s="279">
        <f t="shared" si="101"/>
        <v>658.944</v>
      </c>
      <c r="GA52" s="279">
        <v>732.16</v>
      </c>
      <c r="GB52" s="279">
        <f t="shared" si="102"/>
        <v>0</v>
      </c>
      <c r="GC52" s="279">
        <v>0</v>
      </c>
      <c r="GD52" s="278">
        <v>0</v>
      </c>
      <c r="GE52" s="284">
        <f t="shared" si="119"/>
        <v>0</v>
      </c>
      <c r="GF52" s="284">
        <f t="shared" si="51"/>
        <v>0</v>
      </c>
      <c r="GG52" s="284">
        <v>0</v>
      </c>
      <c r="GH52" s="284">
        <f t="shared" si="118"/>
        <v>593.046</v>
      </c>
      <c r="GI52" s="284">
        <v>658.94</v>
      </c>
      <c r="GJ52" s="284">
        <f>GL52*0.9</f>
        <v>0</v>
      </c>
      <c r="GK52" s="279"/>
      <c r="GL52" s="279">
        <v>0</v>
      </c>
      <c r="GM52" s="290">
        <f>GL52*0.9</f>
        <v>0</v>
      </c>
      <c r="GN52" s="265">
        <f t="shared" si="111"/>
        <v>0</v>
      </c>
      <c r="GO52" s="265">
        <v>0</v>
      </c>
      <c r="GP52" s="265">
        <f t="shared" si="112"/>
        <v>0</v>
      </c>
      <c r="GQ52" s="265">
        <v>0</v>
      </c>
      <c r="GR52" s="265">
        <f t="shared" si="113"/>
        <v>0</v>
      </c>
      <c r="GS52" s="265">
        <f t="shared" si="14"/>
        <v>0</v>
      </c>
      <c r="GU52" s="279"/>
      <c r="GV52" s="297"/>
    </row>
    <row r="53" ht="25.5" spans="1:204">
      <c r="A53" s="43"/>
      <c r="B53" s="40" t="s">
        <v>400</v>
      </c>
      <c r="C53" s="74" t="s">
        <v>449</v>
      </c>
      <c r="D53" s="56"/>
      <c r="E53" s="56" t="s">
        <v>359</v>
      </c>
      <c r="F53" s="56"/>
      <c r="G53" s="54" t="s">
        <v>361</v>
      </c>
      <c r="H53" s="56"/>
      <c r="I53" s="111"/>
      <c r="J53" s="112"/>
      <c r="K53" s="91"/>
      <c r="L53" s="91"/>
      <c r="M53" s="91"/>
      <c r="N53" s="92"/>
      <c r="O53" s="104"/>
      <c r="P53" s="92"/>
      <c r="Q53" s="104"/>
      <c r="R53" s="92"/>
      <c r="S53" s="104"/>
      <c r="T53" s="92"/>
      <c r="U53" s="93"/>
      <c r="V53" s="92"/>
      <c r="W53" s="131"/>
      <c r="X53" s="92"/>
      <c r="Y53" s="131"/>
      <c r="Z53" s="92"/>
      <c r="AA53" s="131"/>
      <c r="AB53" s="92"/>
      <c r="AC53" s="131"/>
      <c r="AD53" s="92"/>
      <c r="AE53" s="136"/>
      <c r="AF53" s="92"/>
      <c r="AG53" s="136"/>
      <c r="AH53" s="92"/>
      <c r="AI53" s="136"/>
      <c r="AJ53" s="92"/>
      <c r="AK53" s="136"/>
      <c r="AL53" s="143"/>
      <c r="AM53" s="4"/>
      <c r="AN53" s="143"/>
      <c r="AO53" s="4"/>
      <c r="AP53" s="143"/>
      <c r="AQ53" s="4"/>
      <c r="AR53" s="143"/>
      <c r="AS53" s="4"/>
      <c r="AT53" s="4"/>
      <c r="AU53" s="143"/>
      <c r="AV53" s="4"/>
      <c r="AW53" s="143"/>
      <c r="AX53" s="4"/>
      <c r="AY53" s="143"/>
      <c r="AZ53" s="4"/>
      <c r="BA53" s="143"/>
      <c r="BB53" s="135"/>
      <c r="BC53" s="4"/>
      <c r="BD53" s="135"/>
      <c r="BE53" s="4"/>
      <c r="BF53" s="135"/>
      <c r="BG53" s="4"/>
      <c r="BH53" s="135"/>
      <c r="BM53" s="172"/>
      <c r="BN53" s="173"/>
      <c r="BO53" s="174"/>
      <c r="BP53" s="174"/>
      <c r="BQ53" s="174"/>
      <c r="BR53" s="174"/>
      <c r="BS53" s="174"/>
      <c r="BT53" s="172"/>
      <c r="BU53" s="9"/>
      <c r="BV53" s="9"/>
      <c r="BW53" s="9"/>
      <c r="BX53" s="181"/>
      <c r="BY53" s="9"/>
      <c r="BZ53" s="9"/>
      <c r="CA53" s="9"/>
      <c r="CB53" s="9"/>
      <c r="CC53" s="172"/>
      <c r="CD53" s="186"/>
      <c r="CE53" s="186"/>
      <c r="CF53" s="186"/>
      <c r="CG53" s="186"/>
      <c r="CH53" s="186"/>
      <c r="CI53" s="186"/>
      <c r="CJ53" s="187"/>
      <c r="CK53" s="194"/>
      <c r="CL53" s="194"/>
      <c r="CM53" s="194"/>
      <c r="CN53" s="194"/>
      <c r="CO53" s="195"/>
      <c r="CP53" s="196"/>
      <c r="CQ53" s="195"/>
      <c r="CR53" s="196"/>
      <c r="CS53" s="195"/>
      <c r="CT53" s="196"/>
      <c r="CU53" s="203"/>
      <c r="CV53" s="204"/>
      <c r="CW53" s="205"/>
      <c r="CX53" s="186"/>
      <c r="CY53" s="168"/>
      <c r="CZ53" s="168"/>
      <c r="DA53" s="186"/>
      <c r="DB53" s="168"/>
      <c r="DC53" s="168"/>
      <c r="DD53" s="205"/>
      <c r="DF53" s="194"/>
      <c r="DG53" s="194"/>
      <c r="DH53" s="194"/>
      <c r="DI53" s="194"/>
      <c r="DJ53" s="194"/>
      <c r="DK53" s="194"/>
      <c r="DL53" s="194"/>
      <c r="DM53" s="194"/>
      <c r="DP53" s="205"/>
      <c r="DQ53" s="178"/>
      <c r="DR53" s="178"/>
      <c r="DS53" s="178"/>
      <c r="DT53" s="203"/>
      <c r="DU53" s="178"/>
      <c r="DV53" s="229"/>
      <c r="DW53" s="178"/>
      <c r="DX53" s="194"/>
      <c r="DY53" s="194"/>
      <c r="DZ53" s="194"/>
      <c r="EA53" s="194"/>
      <c r="EB53" s="194"/>
      <c r="EC53" s="194"/>
      <c r="ED53" s="194"/>
      <c r="EE53" s="194"/>
      <c r="EF53" s="178"/>
      <c r="EG53" s="238"/>
      <c r="EH53" s="238"/>
      <c r="EI53" s="238"/>
      <c r="EJ53" s="238"/>
      <c r="EK53" s="194"/>
      <c r="EL53" s="194"/>
      <c r="EM53" s="194"/>
      <c r="EN53" s="194"/>
      <c r="EO53" s="194"/>
      <c r="EP53" s="194"/>
      <c r="EQ53" s="194"/>
      <c r="ER53" s="194"/>
      <c r="ET53" s="238"/>
      <c r="EU53" s="238"/>
      <c r="EV53" s="238"/>
      <c r="EW53" s="238"/>
      <c r="EX53" s="248"/>
      <c r="EY53" s="248"/>
      <c r="EZ53" s="248"/>
      <c r="FA53" s="248"/>
      <c r="FB53" s="249"/>
      <c r="FC53" s="249"/>
      <c r="FD53" s="249"/>
      <c r="FE53" s="249"/>
      <c r="FF53" s="252"/>
      <c r="FG53" s="252">
        <f t="shared" si="114"/>
        <v>0</v>
      </c>
      <c r="FH53" s="252"/>
      <c r="FI53" s="252">
        <f t="shared" si="59"/>
        <v>0</v>
      </c>
      <c r="FJ53" s="252"/>
      <c r="FK53" s="252">
        <f t="shared" si="98"/>
        <v>0</v>
      </c>
      <c r="FL53" s="252">
        <f t="shared" si="99"/>
        <v>0</v>
      </c>
      <c r="FM53" s="260"/>
      <c r="FN53" s="267"/>
      <c r="FO53" s="262">
        <f t="shared" si="115"/>
        <v>0</v>
      </c>
      <c r="FP53" s="269">
        <f t="shared" si="92"/>
        <v>0</v>
      </c>
      <c r="FQ53" s="262"/>
      <c r="FR53" s="262"/>
      <c r="FS53" s="262">
        <f t="shared" si="100"/>
        <v>0</v>
      </c>
      <c r="FT53" s="262"/>
      <c r="FU53" s="262"/>
      <c r="FV53" s="278">
        <v>592.47</v>
      </c>
      <c r="FW53" s="279">
        <f t="shared" si="116"/>
        <v>479.9007</v>
      </c>
      <c r="FX53" s="269">
        <f t="shared" si="56"/>
        <v>431.91063</v>
      </c>
      <c r="FY53" s="279"/>
      <c r="FZ53" s="279">
        <f t="shared" si="101"/>
        <v>0</v>
      </c>
      <c r="GA53" s="279"/>
      <c r="GB53" s="279">
        <f t="shared" si="102"/>
        <v>0</v>
      </c>
      <c r="GC53" s="279"/>
      <c r="GD53" s="278">
        <v>435.47</v>
      </c>
      <c r="GE53" s="284">
        <f t="shared" si="119"/>
        <v>391.923</v>
      </c>
      <c r="GF53" s="284">
        <f t="shared" si="51"/>
        <v>0</v>
      </c>
      <c r="GG53" s="284">
        <v>0</v>
      </c>
      <c r="GH53" s="284">
        <v>0</v>
      </c>
      <c r="GI53" s="284">
        <v>0</v>
      </c>
      <c r="GJ53" s="284">
        <f>GL53*0.9</f>
        <v>0</v>
      </c>
      <c r="GK53" s="279"/>
      <c r="GL53" s="279">
        <v>0</v>
      </c>
      <c r="GM53" s="290">
        <f>GL53*0.9</f>
        <v>0</v>
      </c>
      <c r="GN53" s="265">
        <f t="shared" si="111"/>
        <v>0</v>
      </c>
      <c r="GO53" s="265">
        <v>0</v>
      </c>
      <c r="GP53" s="265">
        <f t="shared" si="112"/>
        <v>0</v>
      </c>
      <c r="GQ53" s="265">
        <v>0</v>
      </c>
      <c r="GR53" s="265">
        <f t="shared" si="113"/>
        <v>0</v>
      </c>
      <c r="GS53" s="265">
        <f t="shared" si="14"/>
        <v>0</v>
      </c>
      <c r="GU53" s="279"/>
      <c r="GV53" s="297"/>
    </row>
    <row r="54" ht="38.25" spans="1:204">
      <c r="A54" s="43"/>
      <c r="B54" s="40" t="s">
        <v>400</v>
      </c>
      <c r="C54" s="74" t="s">
        <v>369</v>
      </c>
      <c r="D54" s="56"/>
      <c r="E54" s="56" t="s">
        <v>359</v>
      </c>
      <c r="F54" s="56"/>
      <c r="G54" s="54" t="s">
        <v>450</v>
      </c>
      <c r="H54" s="56"/>
      <c r="I54" s="111"/>
      <c r="J54" s="112"/>
      <c r="K54" s="91"/>
      <c r="L54" s="91"/>
      <c r="M54" s="91"/>
      <c r="N54" s="92"/>
      <c r="O54" s="104"/>
      <c r="P54" s="92"/>
      <c r="Q54" s="104"/>
      <c r="R54" s="92"/>
      <c r="S54" s="104"/>
      <c r="T54" s="92"/>
      <c r="U54" s="93"/>
      <c r="V54" s="92"/>
      <c r="W54" s="131"/>
      <c r="X54" s="92"/>
      <c r="Y54" s="131"/>
      <c r="Z54" s="92"/>
      <c r="AA54" s="131"/>
      <c r="AB54" s="92"/>
      <c r="AC54" s="131"/>
      <c r="AD54" s="92"/>
      <c r="AE54" s="136"/>
      <c r="AF54" s="92"/>
      <c r="AG54" s="136"/>
      <c r="AH54" s="92"/>
      <c r="AI54" s="136"/>
      <c r="AJ54" s="92"/>
      <c r="AK54" s="136"/>
      <c r="AL54" s="143"/>
      <c r="AM54" s="4"/>
      <c r="AN54" s="143"/>
      <c r="AO54" s="4"/>
      <c r="AP54" s="143"/>
      <c r="AQ54" s="4"/>
      <c r="AR54" s="143"/>
      <c r="AS54" s="4"/>
      <c r="AT54" s="4"/>
      <c r="AU54" s="143"/>
      <c r="AV54" s="4"/>
      <c r="AW54" s="143"/>
      <c r="AX54" s="4"/>
      <c r="AY54" s="143"/>
      <c r="AZ54" s="4"/>
      <c r="BA54" s="143"/>
      <c r="BB54" s="135"/>
      <c r="BC54" s="4"/>
      <c r="BD54" s="135"/>
      <c r="BE54" s="4"/>
      <c r="BF54" s="135"/>
      <c r="BG54" s="4"/>
      <c r="BH54" s="135"/>
      <c r="BM54" s="172"/>
      <c r="BN54" s="173"/>
      <c r="BO54" s="174"/>
      <c r="BP54" s="174"/>
      <c r="BQ54" s="174"/>
      <c r="BR54" s="174"/>
      <c r="BS54" s="174"/>
      <c r="BT54" s="172"/>
      <c r="BU54" s="9"/>
      <c r="BV54" s="9"/>
      <c r="BW54" s="9"/>
      <c r="BX54" s="181"/>
      <c r="BY54" s="9"/>
      <c r="BZ54" s="9"/>
      <c r="CA54" s="9"/>
      <c r="CB54" s="9"/>
      <c r="CC54" s="172"/>
      <c r="CD54" s="186"/>
      <c r="CE54" s="186"/>
      <c r="CF54" s="186"/>
      <c r="CG54" s="186"/>
      <c r="CH54" s="186"/>
      <c r="CI54" s="186"/>
      <c r="CJ54" s="187"/>
      <c r="CK54" s="194"/>
      <c r="CL54" s="194"/>
      <c r="CM54" s="194"/>
      <c r="CN54" s="194"/>
      <c r="CO54" s="195"/>
      <c r="CP54" s="196"/>
      <c r="CQ54" s="195"/>
      <c r="CR54" s="196"/>
      <c r="CS54" s="195"/>
      <c r="CT54" s="196"/>
      <c r="CU54" s="203"/>
      <c r="CV54" s="204"/>
      <c r="CW54" s="205"/>
      <c r="CX54" s="186"/>
      <c r="CY54" s="168"/>
      <c r="CZ54" s="168"/>
      <c r="DA54" s="186"/>
      <c r="DB54" s="168"/>
      <c r="DC54" s="168"/>
      <c r="DD54" s="205"/>
      <c r="DF54" s="194"/>
      <c r="DG54" s="194"/>
      <c r="DH54" s="194"/>
      <c r="DI54" s="194"/>
      <c r="DJ54" s="194"/>
      <c r="DK54" s="194"/>
      <c r="DL54" s="194"/>
      <c r="DM54" s="194"/>
      <c r="DP54" s="205"/>
      <c r="DQ54" s="178"/>
      <c r="DR54" s="178"/>
      <c r="DS54" s="178"/>
      <c r="DT54" s="203"/>
      <c r="DU54" s="178"/>
      <c r="DV54" s="229"/>
      <c r="DW54" s="178"/>
      <c r="DX54" s="194"/>
      <c r="DY54" s="194"/>
      <c r="DZ54" s="194"/>
      <c r="EA54" s="194"/>
      <c r="EB54" s="194"/>
      <c r="EC54" s="194"/>
      <c r="ED54" s="194"/>
      <c r="EE54" s="194"/>
      <c r="EF54" s="178"/>
      <c r="EG54" s="238"/>
      <c r="EH54" s="238"/>
      <c r="EI54" s="238"/>
      <c r="EJ54" s="238"/>
      <c r="EK54" s="194"/>
      <c r="EL54" s="194"/>
      <c r="EM54" s="194"/>
      <c r="EN54" s="194"/>
      <c r="EO54" s="194"/>
      <c r="EP54" s="194"/>
      <c r="EQ54" s="194"/>
      <c r="ER54" s="194"/>
      <c r="ET54" s="238"/>
      <c r="EU54" s="238"/>
      <c r="EV54" s="238"/>
      <c r="EW54" s="238"/>
      <c r="EX54" s="248"/>
      <c r="EY54" s="248"/>
      <c r="EZ54" s="248"/>
      <c r="FA54" s="248"/>
      <c r="FB54" s="249"/>
      <c r="FC54" s="249"/>
      <c r="FD54" s="249"/>
      <c r="FE54" s="249"/>
      <c r="FF54" s="252"/>
      <c r="FG54" s="252">
        <f t="shared" si="114"/>
        <v>0</v>
      </c>
      <c r="FH54" s="252"/>
      <c r="FI54" s="252">
        <f t="shared" si="59"/>
        <v>0</v>
      </c>
      <c r="FJ54" s="252"/>
      <c r="FK54" s="252">
        <f t="shared" si="98"/>
        <v>0</v>
      </c>
      <c r="FL54" s="252">
        <f t="shared" si="99"/>
        <v>0</v>
      </c>
      <c r="FM54" s="260"/>
      <c r="FN54" s="261">
        <v>807.04</v>
      </c>
      <c r="FO54" s="262">
        <f t="shared" si="115"/>
        <v>480.471264</v>
      </c>
      <c r="FP54" s="269">
        <f t="shared" si="92"/>
        <v>389.18172384</v>
      </c>
      <c r="FQ54" s="262">
        <f t="shared" si="49"/>
        <v>286.0485670224</v>
      </c>
      <c r="FR54" s="262"/>
      <c r="FS54" s="262">
        <f t="shared" si="100"/>
        <v>0</v>
      </c>
      <c r="FT54" s="262"/>
      <c r="FU54" s="262">
        <f t="shared" si="50"/>
        <v>0</v>
      </c>
      <c r="FV54" s="278">
        <v>957.83</v>
      </c>
      <c r="FW54" s="279">
        <f t="shared" si="116"/>
        <v>775.8423</v>
      </c>
      <c r="FX54" s="269">
        <f t="shared" si="56"/>
        <v>698.25807</v>
      </c>
      <c r="FY54" s="279">
        <v>0</v>
      </c>
      <c r="FZ54" s="279">
        <f t="shared" si="101"/>
        <v>0</v>
      </c>
      <c r="GA54" s="279">
        <v>0</v>
      </c>
      <c r="GB54" s="279">
        <f t="shared" si="102"/>
        <v>0</v>
      </c>
      <c r="GC54" s="279">
        <v>0</v>
      </c>
      <c r="GD54" s="278">
        <v>704.01</v>
      </c>
      <c r="GE54" s="284">
        <f t="shared" si="119"/>
        <v>633.609</v>
      </c>
      <c r="GF54" s="284">
        <f t="shared" si="51"/>
        <v>0</v>
      </c>
      <c r="GG54" s="284">
        <v>0</v>
      </c>
      <c r="GH54" s="284">
        <f t="shared" ref="GH54:GH61" si="133">GI54*0.9</f>
        <v>0</v>
      </c>
      <c r="GI54" s="284">
        <v>0</v>
      </c>
      <c r="GJ54" s="284">
        <f>GL54*0.9</f>
        <v>0</v>
      </c>
      <c r="GK54" s="279"/>
      <c r="GL54" s="279">
        <v>0</v>
      </c>
      <c r="GM54" s="290">
        <v>556</v>
      </c>
      <c r="GN54" s="265">
        <f t="shared" si="111"/>
        <v>0</v>
      </c>
      <c r="GO54" s="265">
        <v>0</v>
      </c>
      <c r="GP54" s="265">
        <f t="shared" si="112"/>
        <v>0</v>
      </c>
      <c r="GQ54" s="265">
        <v>0</v>
      </c>
      <c r="GR54" s="265">
        <f t="shared" si="113"/>
        <v>0</v>
      </c>
      <c r="GS54" s="265">
        <f t="shared" si="14"/>
        <v>0</v>
      </c>
      <c r="GU54" s="279"/>
      <c r="GV54" s="297"/>
    </row>
    <row r="55" spans="1:204">
      <c r="A55" s="43"/>
      <c r="B55" s="40" t="s">
        <v>400</v>
      </c>
      <c r="C55" s="74" t="s">
        <v>451</v>
      </c>
      <c r="D55" s="56"/>
      <c r="E55" s="56" t="s">
        <v>359</v>
      </c>
      <c r="F55" s="56"/>
      <c r="G55" s="54" t="s">
        <v>452</v>
      </c>
      <c r="H55" s="56"/>
      <c r="I55" s="111"/>
      <c r="J55" s="112">
        <v>55.76</v>
      </c>
      <c r="K55" s="113">
        <v>58.548</v>
      </c>
      <c r="L55" s="113">
        <v>58.548</v>
      </c>
      <c r="M55" s="112">
        <v>472.5</v>
      </c>
      <c r="N55" s="92">
        <f>O55*0.9</f>
        <v>35.1288</v>
      </c>
      <c r="O55" s="104">
        <f>J55*1.7-J55</f>
        <v>39.032</v>
      </c>
      <c r="P55" s="92">
        <f>Q55*0.9</f>
        <v>36.88524</v>
      </c>
      <c r="Q55" s="104">
        <f>K55*1.7-K55</f>
        <v>40.9836</v>
      </c>
      <c r="R55" s="92">
        <f>S55*0.9</f>
        <v>36.88524</v>
      </c>
      <c r="S55" s="104">
        <f>L55*1.7-L55</f>
        <v>40.9836</v>
      </c>
      <c r="T55" s="92">
        <f>U55*0.9</f>
        <v>297.675</v>
      </c>
      <c r="U55" s="93">
        <f>M55*1.7-M55</f>
        <v>330.75</v>
      </c>
      <c r="V55" s="92">
        <f>W55*0.9</f>
        <v>98.0595</v>
      </c>
      <c r="W55" s="131">
        <v>108.955</v>
      </c>
      <c r="X55" s="92">
        <f>Y55*0.9</f>
        <v>99</v>
      </c>
      <c r="Y55" s="131">
        <v>110</v>
      </c>
      <c r="Z55" s="92">
        <f>AA55*0.9</f>
        <v>99</v>
      </c>
      <c r="AA55" s="131">
        <v>110</v>
      </c>
      <c r="AB55" s="92">
        <f>AC55*0.9</f>
        <v>0</v>
      </c>
      <c r="AC55" s="131"/>
      <c r="AD55" s="92">
        <f>AE55*0.9</f>
        <v>132.696</v>
      </c>
      <c r="AE55" s="136">
        <v>147.44</v>
      </c>
      <c r="AF55" s="92">
        <v>132.6969</v>
      </c>
      <c r="AG55" s="136">
        <v>147.441</v>
      </c>
      <c r="AH55" s="92">
        <v>132.6969</v>
      </c>
      <c r="AI55" s="136">
        <v>147.441</v>
      </c>
      <c r="AJ55" s="92">
        <v>132.6969</v>
      </c>
      <c r="AK55" s="136">
        <v>147.441</v>
      </c>
      <c r="AL55" s="143">
        <v>119.07</v>
      </c>
      <c r="AM55" s="4">
        <v>147</v>
      </c>
      <c r="AN55" s="143">
        <v>119.07</v>
      </c>
      <c r="AO55" s="4">
        <v>147</v>
      </c>
      <c r="AP55" s="143">
        <v>119.07</v>
      </c>
      <c r="AQ55" s="4">
        <v>147</v>
      </c>
      <c r="AR55" s="143">
        <v>119.07</v>
      </c>
      <c r="AS55" s="4"/>
      <c r="AT55" s="4"/>
      <c r="AU55" s="143">
        <v>42.66675</v>
      </c>
      <c r="AV55" s="4">
        <v>64.5</v>
      </c>
      <c r="AW55" s="143">
        <v>42.66675</v>
      </c>
      <c r="AX55" s="4">
        <v>64.5</v>
      </c>
      <c r="AY55" s="143">
        <v>42.66675</v>
      </c>
      <c r="AZ55" s="4">
        <v>64.5</v>
      </c>
      <c r="BA55" s="143">
        <v>42.66675</v>
      </c>
      <c r="BB55" s="135">
        <v>47.41</v>
      </c>
      <c r="BC55" s="4">
        <v>64.5</v>
      </c>
      <c r="BD55" s="135">
        <v>47.41</v>
      </c>
      <c r="BE55" s="135">
        <v>47.41</v>
      </c>
      <c r="BF55" s="135">
        <v>47.41</v>
      </c>
      <c r="BG55" s="135">
        <v>47.41</v>
      </c>
      <c r="BH55" s="135">
        <v>47.41</v>
      </c>
      <c r="BM55" s="172">
        <f>AE55*0.9</f>
        <v>132.696</v>
      </c>
      <c r="BN55" s="173">
        <f>BM55*0.9</f>
        <v>119.4264</v>
      </c>
      <c r="BO55" s="174">
        <f>AG55*0.9</f>
        <v>132.6969</v>
      </c>
      <c r="BP55" s="174">
        <f>BO55*0.9</f>
        <v>119.42721</v>
      </c>
      <c r="BQ55" s="174">
        <f>AI55*0.9</f>
        <v>132.6969</v>
      </c>
      <c r="BR55" s="174">
        <f>BQ55*0.9</f>
        <v>119.42721</v>
      </c>
      <c r="BS55" s="174">
        <f>BT55*0.9</f>
        <v>119.42721</v>
      </c>
      <c r="BT55" s="172">
        <f>AK55*0.9</f>
        <v>132.6969</v>
      </c>
      <c r="BU55" s="9">
        <f>AL55*0.9</f>
        <v>107.163</v>
      </c>
      <c r="BV55" s="9">
        <f>BU55*0.9</f>
        <v>96.4467</v>
      </c>
      <c r="BW55" s="9">
        <f>AN55*0.9</f>
        <v>107.163</v>
      </c>
      <c r="BX55" s="181">
        <f>BW55*0.9</f>
        <v>96.4467</v>
      </c>
      <c r="BY55" s="9">
        <f>AP55*0.9</f>
        <v>107.163</v>
      </c>
      <c r="BZ55" s="9">
        <f>BY55*0.9</f>
        <v>96.4467</v>
      </c>
      <c r="CA55" s="9">
        <f>CB55*0.9</f>
        <v>96.4467</v>
      </c>
      <c r="CB55" s="9">
        <f>AR55*0.9</f>
        <v>107.163</v>
      </c>
      <c r="CC55" s="172">
        <f>AU55*0.9</f>
        <v>38.400075</v>
      </c>
      <c r="CD55" s="186">
        <f>CC55*0.9*0.9</f>
        <v>31.10406075</v>
      </c>
      <c r="CE55" s="186">
        <f>AW55*0.9</f>
        <v>38.400075</v>
      </c>
      <c r="CF55" s="186">
        <f>CE55*0.9*0.9</f>
        <v>31.10406075</v>
      </c>
      <c r="CG55" s="186">
        <f>AY55*0.9</f>
        <v>38.400075</v>
      </c>
      <c r="CH55" s="186">
        <f>CG55*0.9*0.9</f>
        <v>31.10406075</v>
      </c>
      <c r="CI55" s="186">
        <f>CJ55*0.9*0.9</f>
        <v>31.10406075</v>
      </c>
      <c r="CJ55" s="187">
        <f>BA55*0.9</f>
        <v>38.400075</v>
      </c>
      <c r="CK55" s="194">
        <f>CD55-CD55*10/100</f>
        <v>27.993654675</v>
      </c>
      <c r="CL55" s="194">
        <f>CF55-CF55*10/100</f>
        <v>27.993654675</v>
      </c>
      <c r="CM55" s="194">
        <f>CH55-CH55*10/100</f>
        <v>27.993654675</v>
      </c>
      <c r="CN55" s="194">
        <f>CI55-CI55*10/100</f>
        <v>27.993654675</v>
      </c>
      <c r="CO55" s="195">
        <f>BB55*0.9</f>
        <v>42.669</v>
      </c>
      <c r="CP55" s="196">
        <f>CO55*0.9*0.9</f>
        <v>34.56189</v>
      </c>
      <c r="CQ55" s="195">
        <f>BD55*0.9</f>
        <v>42.669</v>
      </c>
      <c r="CR55" s="196">
        <f>CQ55*0.9*0.9</f>
        <v>34.56189</v>
      </c>
      <c r="CS55" s="195">
        <f>BF55*0.9</f>
        <v>42.669</v>
      </c>
      <c r="CT55" s="196">
        <f>CS55*0.9*0.9</f>
        <v>34.56189</v>
      </c>
      <c r="CU55" s="203">
        <f>CV55*0.9*0.9</f>
        <v>34.56189</v>
      </c>
      <c r="CV55" s="204">
        <f>BH55*0.9</f>
        <v>42.669</v>
      </c>
      <c r="CW55" s="187">
        <v>42.669</v>
      </c>
      <c r="CX55" s="186">
        <f>CW55*0.9*0.9</f>
        <v>34.56189</v>
      </c>
      <c r="CY55" s="186">
        <v>42.669</v>
      </c>
      <c r="CZ55" s="168">
        <f>CY55*0.9*0.9</f>
        <v>34.56189</v>
      </c>
      <c r="DA55" s="186">
        <v>42.669</v>
      </c>
      <c r="DB55" s="168">
        <f>DA55*0.9*0.9</f>
        <v>34.56189</v>
      </c>
      <c r="DC55" s="168">
        <f>DD55*0.9*0.9</f>
        <v>34.56189</v>
      </c>
      <c r="DD55" s="187">
        <v>42.669</v>
      </c>
      <c r="DF55" s="194">
        <f>CX55-CX55*10/100</f>
        <v>31.105701</v>
      </c>
      <c r="DG55" s="194">
        <f>DF55*0.9</f>
        <v>27.9951309</v>
      </c>
      <c r="DH55" s="194">
        <f>CZ55-CZ55*10/100</f>
        <v>31.105701</v>
      </c>
      <c r="DI55" s="194">
        <f>DH55*0.9</f>
        <v>27.9951309</v>
      </c>
      <c r="DJ55" s="194">
        <f>DB55-DB55*10/100</f>
        <v>31.105701</v>
      </c>
      <c r="DK55" s="194">
        <f>DJ55*0.9</f>
        <v>27.9951309</v>
      </c>
      <c r="DL55" s="194">
        <f>DM55*0.9</f>
        <v>27.9951309</v>
      </c>
      <c r="DM55" s="194">
        <f>DC55-DC55*10/100</f>
        <v>31.105701</v>
      </c>
      <c r="DP55" s="187"/>
      <c r="DQ55" s="178">
        <f>38.4*0.9</f>
        <v>34.56</v>
      </c>
      <c r="DR55" s="203"/>
      <c r="DS55" s="178">
        <f>38.4*0.9</f>
        <v>34.56</v>
      </c>
      <c r="DT55" s="178">
        <v>38.4</v>
      </c>
      <c r="DU55" s="178">
        <f>38.4*0.9</f>
        <v>34.56</v>
      </c>
      <c r="DV55" s="178">
        <v>38.4</v>
      </c>
      <c r="DW55" s="178">
        <f>38.4*0.9</f>
        <v>34.56</v>
      </c>
      <c r="DX55" s="194">
        <f>DQ55-DQ55*10/100</f>
        <v>31.104</v>
      </c>
      <c r="DY55" s="194">
        <f>DX55*0.9</f>
        <v>27.9936</v>
      </c>
      <c r="DZ55" s="194">
        <f>DS55-DS55*10/100</f>
        <v>31.104</v>
      </c>
      <c r="EA55" s="194">
        <f>DZ55*0.9</f>
        <v>27.9936</v>
      </c>
      <c r="EB55" s="194">
        <f>DU55-DU55*10/100</f>
        <v>31.104</v>
      </c>
      <c r="EC55" s="194">
        <f>EB55*0.9</f>
        <v>27.9936</v>
      </c>
      <c r="ED55" s="194">
        <f>EE55*0.9</f>
        <v>27.9936</v>
      </c>
      <c r="EE55" s="194">
        <f>DW55-DW55*10/100</f>
        <v>31.104</v>
      </c>
      <c r="EF55" s="178"/>
      <c r="EG55" s="238">
        <f>DQ55+EF55</f>
        <v>34.56</v>
      </c>
      <c r="EH55" s="238">
        <f>DS55+EF55</f>
        <v>34.56</v>
      </c>
      <c r="EI55" s="238">
        <f>DU55+EF55</f>
        <v>34.56</v>
      </c>
      <c r="EJ55" s="238">
        <f>DW55+EF55</f>
        <v>34.56</v>
      </c>
      <c r="EK55" s="194">
        <f>EG55-EG55*10/100</f>
        <v>31.104</v>
      </c>
      <c r="EL55" s="194">
        <f>EK55*0.9</f>
        <v>27.9936</v>
      </c>
      <c r="EM55" s="194">
        <f>EH55-EH55*10/100</f>
        <v>31.104</v>
      </c>
      <c r="EN55" s="194">
        <f>EM55*0.9</f>
        <v>27.9936</v>
      </c>
      <c r="EO55" s="194">
        <f>EI55-EI55*10/100</f>
        <v>31.104</v>
      </c>
      <c r="EP55" s="194">
        <f>EO55*0.9</f>
        <v>27.9936</v>
      </c>
      <c r="EQ55" s="194">
        <f>ER55*0.9</f>
        <v>27.9936</v>
      </c>
      <c r="ER55" s="194">
        <f>EJ55-EJ55*10/100</f>
        <v>31.104</v>
      </c>
      <c r="ET55" s="238">
        <v>0</v>
      </c>
      <c r="EU55" s="238">
        <v>0</v>
      </c>
      <c r="EV55" s="238">
        <v>0</v>
      </c>
      <c r="EW55" s="238">
        <v>0</v>
      </c>
      <c r="EX55" s="248">
        <f>ET55+(ET55*5/100)</f>
        <v>0</v>
      </c>
      <c r="EY55" s="248">
        <f>EU55+(EU55*5/100)</f>
        <v>0</v>
      </c>
      <c r="EZ55" s="248">
        <f>EV55+(EV55*5/100)</f>
        <v>0</v>
      </c>
      <c r="FA55" s="248">
        <f>EW55+(EW55*5/100)</f>
        <v>0</v>
      </c>
      <c r="FB55" s="249">
        <f>EX55-(EX55*30/100)</f>
        <v>0</v>
      </c>
      <c r="FC55" s="249">
        <f>EY55-(EY55*30/100)</f>
        <v>0</v>
      </c>
      <c r="FD55" s="249">
        <f>EZ55-(EZ55*30/100)</f>
        <v>0</v>
      </c>
      <c r="FE55" s="249">
        <f>FA55-(FA55*30/100)</f>
        <v>0</v>
      </c>
      <c r="FF55" s="252">
        <v>27.99</v>
      </c>
      <c r="FG55" s="252">
        <f t="shared" si="114"/>
        <v>18.364239</v>
      </c>
      <c r="FH55" s="252">
        <v>27.99</v>
      </c>
      <c r="FI55" s="252">
        <f t="shared" si="59"/>
        <v>18.364239</v>
      </c>
      <c r="FJ55" s="252">
        <v>27.99</v>
      </c>
      <c r="FK55" s="252">
        <f t="shared" si="98"/>
        <v>18.364239</v>
      </c>
      <c r="FL55" s="252">
        <f t="shared" si="99"/>
        <v>18.364239</v>
      </c>
      <c r="FM55" s="260">
        <v>27.99</v>
      </c>
      <c r="FN55" s="267">
        <v>272</v>
      </c>
      <c r="FO55" s="262">
        <f t="shared" si="115"/>
        <v>161.9352</v>
      </c>
      <c r="FP55" s="269">
        <f t="shared" si="92"/>
        <v>131.167512</v>
      </c>
      <c r="FQ55" s="262">
        <f t="shared" si="49"/>
        <v>96.40812132</v>
      </c>
      <c r="FR55" s="262">
        <v>282.88</v>
      </c>
      <c r="FS55" s="262">
        <f t="shared" si="100"/>
        <v>168.412608</v>
      </c>
      <c r="FT55" s="262">
        <v>282.88</v>
      </c>
      <c r="FU55" s="262">
        <f>FT55*0.7*1.05*0.9*0.9</f>
        <v>168.412608</v>
      </c>
      <c r="FV55" s="278">
        <v>0</v>
      </c>
      <c r="FW55" s="279">
        <f t="shared" si="116"/>
        <v>0</v>
      </c>
      <c r="FX55" s="269">
        <f t="shared" si="56"/>
        <v>0</v>
      </c>
      <c r="FY55" s="279">
        <v>0</v>
      </c>
      <c r="FZ55" s="279">
        <f t="shared" si="101"/>
        <v>187.12512</v>
      </c>
      <c r="GA55" s="279">
        <v>207.9168</v>
      </c>
      <c r="GB55" s="279">
        <f t="shared" si="102"/>
        <v>16.5278151</v>
      </c>
      <c r="GC55" s="279">
        <v>207.9168</v>
      </c>
      <c r="GD55" s="278">
        <v>179.93</v>
      </c>
      <c r="GE55" s="284">
        <f>FW55*0.9</f>
        <v>0</v>
      </c>
      <c r="GF55" s="284">
        <f t="shared" si="51"/>
        <v>161.937</v>
      </c>
      <c r="GG55" s="284">
        <v>179.93</v>
      </c>
      <c r="GH55" s="284">
        <f t="shared" si="133"/>
        <v>168.417</v>
      </c>
      <c r="GI55" s="284">
        <v>187.13</v>
      </c>
      <c r="GJ55" s="284">
        <f>GL55*0.9</f>
        <v>168.417</v>
      </c>
      <c r="GK55" s="279"/>
      <c r="GL55" s="279">
        <v>187.13</v>
      </c>
      <c r="GM55" s="290">
        <v>0</v>
      </c>
      <c r="GN55" s="265">
        <f t="shared" si="111"/>
        <v>0</v>
      </c>
      <c r="GO55" s="265">
        <v>0</v>
      </c>
      <c r="GP55" s="265">
        <f t="shared" si="112"/>
        <v>0</v>
      </c>
      <c r="GQ55" s="265">
        <v>0</v>
      </c>
      <c r="GR55" s="265">
        <f t="shared" si="113"/>
        <v>0</v>
      </c>
      <c r="GS55" s="265">
        <f t="shared" si="14"/>
        <v>0</v>
      </c>
      <c r="GU55" s="279"/>
      <c r="GV55" s="297"/>
    </row>
    <row r="56" spans="1:204">
      <c r="A56" s="62" t="s">
        <v>453</v>
      </c>
      <c r="B56" s="52"/>
      <c r="C56" s="63"/>
      <c r="D56" s="52"/>
      <c r="E56" s="52"/>
      <c r="F56" s="52"/>
      <c r="G56" s="63"/>
      <c r="H56" s="52"/>
      <c r="I56" s="98"/>
      <c r="J56" s="99" t="s">
        <v>373</v>
      </c>
      <c r="K56" s="99" t="s">
        <v>374</v>
      </c>
      <c r="L56" s="99" t="s">
        <v>375</v>
      </c>
      <c r="M56" s="99" t="s">
        <v>376</v>
      </c>
      <c r="N56" s="110" t="s">
        <v>337</v>
      </c>
      <c r="O56" s="101" t="s">
        <v>337</v>
      </c>
      <c r="P56" s="101" t="s">
        <v>338</v>
      </c>
      <c r="Q56" s="101" t="s">
        <v>338</v>
      </c>
      <c r="R56" s="101" t="s">
        <v>339</v>
      </c>
      <c r="S56" s="101" t="s">
        <v>339</v>
      </c>
      <c r="T56" s="128" t="s">
        <v>340</v>
      </c>
      <c r="U56" s="127" t="s">
        <v>340</v>
      </c>
      <c r="V56" s="101" t="s">
        <v>337</v>
      </c>
      <c r="W56" s="101" t="s">
        <v>337</v>
      </c>
      <c r="X56" s="101" t="s">
        <v>338</v>
      </c>
      <c r="Y56" s="101" t="s">
        <v>338</v>
      </c>
      <c r="Z56" s="101" t="s">
        <v>339</v>
      </c>
      <c r="AA56" s="101" t="s">
        <v>339</v>
      </c>
      <c r="AB56" s="140" t="s">
        <v>340</v>
      </c>
      <c r="AC56" s="140" t="s">
        <v>340</v>
      </c>
      <c r="AD56" s="142" t="s">
        <v>337</v>
      </c>
      <c r="AE56" s="142" t="s">
        <v>337</v>
      </c>
      <c r="AF56" s="142" t="s">
        <v>338</v>
      </c>
      <c r="AG56" s="142" t="s">
        <v>338</v>
      </c>
      <c r="AH56" s="142" t="s">
        <v>339</v>
      </c>
      <c r="AI56" s="142" t="s">
        <v>339</v>
      </c>
      <c r="AJ56" s="148" t="s">
        <v>340</v>
      </c>
      <c r="AK56" s="148" t="s">
        <v>340</v>
      </c>
      <c r="AL56" s="142" t="s">
        <v>337</v>
      </c>
      <c r="AM56" s="142" t="s">
        <v>337</v>
      </c>
      <c r="AN56" s="142" t="s">
        <v>338</v>
      </c>
      <c r="AO56" s="142" t="s">
        <v>338</v>
      </c>
      <c r="AP56" s="142" t="s">
        <v>339</v>
      </c>
      <c r="AQ56" s="142" t="s">
        <v>339</v>
      </c>
      <c r="AR56" s="148" t="s">
        <v>340</v>
      </c>
      <c r="AS56" s="148"/>
      <c r="AT56" s="156"/>
      <c r="AU56" s="142" t="s">
        <v>337</v>
      </c>
      <c r="AV56" s="156" t="s">
        <v>338</v>
      </c>
      <c r="AW56" s="142" t="s">
        <v>338</v>
      </c>
      <c r="AX56" s="156" t="s">
        <v>339</v>
      </c>
      <c r="AY56" s="142" t="s">
        <v>339</v>
      </c>
      <c r="AZ56" s="147" t="s">
        <v>340</v>
      </c>
      <c r="BA56" s="148" t="s">
        <v>340</v>
      </c>
      <c r="BB56" s="142" t="s">
        <v>337</v>
      </c>
      <c r="BC56" s="156" t="s">
        <v>338</v>
      </c>
      <c r="BD56" s="148" t="s">
        <v>338</v>
      </c>
      <c r="BE56" s="156" t="s">
        <v>339</v>
      </c>
      <c r="BF56" s="142" t="s">
        <v>339</v>
      </c>
      <c r="BG56" s="147" t="s">
        <v>340</v>
      </c>
      <c r="BH56" s="148" t="s">
        <v>340</v>
      </c>
      <c r="BM56" s="170"/>
      <c r="BN56" s="171"/>
      <c r="BO56" s="170"/>
      <c r="BP56" s="170"/>
      <c r="BQ56" s="170"/>
      <c r="BR56" s="170"/>
      <c r="BS56" s="170"/>
      <c r="BT56" s="170"/>
      <c r="BU56" s="179"/>
      <c r="BV56" s="179"/>
      <c r="BW56" s="179"/>
      <c r="BX56" s="180"/>
      <c r="BY56" s="179"/>
      <c r="BZ56" s="179"/>
      <c r="CA56" s="179"/>
      <c r="CB56" s="179"/>
      <c r="CC56" s="170"/>
      <c r="CD56" s="140"/>
      <c r="CE56" s="140"/>
      <c r="CF56" s="140"/>
      <c r="CG56" s="140"/>
      <c r="CH56" s="140"/>
      <c r="CI56" s="140"/>
      <c r="CJ56" s="140"/>
      <c r="CK56" s="142"/>
      <c r="CL56" s="142"/>
      <c r="CM56" s="142"/>
      <c r="CN56" s="142"/>
      <c r="CO56" s="193"/>
      <c r="CP56" s="192"/>
      <c r="CQ56" s="193"/>
      <c r="CR56" s="192"/>
      <c r="CS56" s="193"/>
      <c r="CT56" s="192"/>
      <c r="CU56" s="140"/>
      <c r="CV56" s="202"/>
      <c r="CW56" s="201"/>
      <c r="CX56" s="140"/>
      <c r="CY56" s="201"/>
      <c r="CZ56" s="101"/>
      <c r="DA56" s="201"/>
      <c r="DB56" s="101"/>
      <c r="DC56" s="101"/>
      <c r="DD56" s="201"/>
      <c r="DE56" s="215"/>
      <c r="DF56" s="142"/>
      <c r="DG56" s="142"/>
      <c r="DH56" s="142"/>
      <c r="DI56" s="142"/>
      <c r="DJ56" s="142"/>
      <c r="DK56" s="142"/>
      <c r="DL56" s="142"/>
      <c r="DM56" s="142"/>
      <c r="DN56" s="215"/>
      <c r="DO56" s="215"/>
      <c r="DP56" s="201"/>
      <c r="DQ56" s="101"/>
      <c r="DR56" s="201"/>
      <c r="DS56" s="101"/>
      <c r="DT56" s="201"/>
      <c r="DU56" s="101"/>
      <c r="DV56" s="201"/>
      <c r="DW56" s="101"/>
      <c r="DX56" s="142"/>
      <c r="DY56" s="142"/>
      <c r="DZ56" s="142"/>
      <c r="EA56" s="142"/>
      <c r="EB56" s="142"/>
      <c r="EC56" s="142"/>
      <c r="ED56" s="142"/>
      <c r="EE56" s="142"/>
      <c r="EF56" s="101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266"/>
      <c r="FN56" s="140"/>
      <c r="FO56" s="140"/>
      <c r="FP56" s="270"/>
      <c r="FQ56" s="140"/>
      <c r="FR56" s="140"/>
      <c r="FS56" s="140"/>
      <c r="FT56" s="140"/>
      <c r="FU56" s="140"/>
      <c r="FV56" s="282"/>
      <c r="FW56" s="140"/>
      <c r="FX56" s="270"/>
      <c r="FY56" s="140"/>
      <c r="FZ56" s="140"/>
      <c r="GA56" s="140"/>
      <c r="GB56" s="140"/>
      <c r="GC56" s="140"/>
      <c r="GD56" s="282"/>
      <c r="GE56" s="148"/>
      <c r="GF56" s="148"/>
      <c r="GG56" s="148"/>
      <c r="GH56" s="148"/>
      <c r="GI56" s="148"/>
      <c r="GJ56" s="148"/>
      <c r="GK56" s="140"/>
      <c r="GL56" s="140"/>
      <c r="GM56" s="148"/>
      <c r="GN56" s="140"/>
      <c r="GO56" s="140"/>
      <c r="GP56" s="140"/>
      <c r="GQ56" s="140"/>
      <c r="GR56" s="140"/>
      <c r="GS56" s="140"/>
      <c r="GU56" s="140"/>
      <c r="GV56" s="297"/>
    </row>
    <row r="57" ht="25.5" spans="1:204">
      <c r="A57" s="56" t="s">
        <v>454</v>
      </c>
      <c r="B57" s="75" t="s">
        <v>455</v>
      </c>
      <c r="C57" s="65" t="s">
        <v>378</v>
      </c>
      <c r="D57" s="56" t="s">
        <v>456</v>
      </c>
      <c r="E57" s="56" t="s">
        <v>401</v>
      </c>
      <c r="F57" s="56" t="s">
        <v>378</v>
      </c>
      <c r="G57" s="64" t="s">
        <v>402</v>
      </c>
      <c r="H57" s="56" t="s">
        <v>457</v>
      </c>
      <c r="I57" s="111"/>
      <c r="J57" s="112">
        <v>111.93</v>
      </c>
      <c r="K57" s="91"/>
      <c r="L57" s="91"/>
      <c r="M57" s="91"/>
      <c r="N57" s="92">
        <f>O57*0.9</f>
        <v>70.5159</v>
      </c>
      <c r="O57" s="104">
        <f>J57*1.7-J57</f>
        <v>78.351</v>
      </c>
      <c r="P57" s="92">
        <f>Q57*0.9</f>
        <v>0</v>
      </c>
      <c r="Q57" s="104"/>
      <c r="R57" s="92">
        <f>S57*0.9</f>
        <v>0</v>
      </c>
      <c r="S57" s="104"/>
      <c r="T57" s="92">
        <f>U57*0.9</f>
        <v>0</v>
      </c>
      <c r="U57" s="93"/>
      <c r="V57" s="92">
        <f>W57*0.9</f>
        <v>187.4691</v>
      </c>
      <c r="W57" s="129">
        <v>208.299</v>
      </c>
      <c r="X57" s="92">
        <f>Y57*0.9</f>
        <v>0</v>
      </c>
      <c r="Y57" s="129"/>
      <c r="Z57" s="92">
        <f>AA57*0.9</f>
        <v>0</v>
      </c>
      <c r="AA57" s="129"/>
      <c r="AB57" s="92">
        <f>AC57*0.9</f>
        <v>0</v>
      </c>
      <c r="AC57" s="129"/>
      <c r="AD57" s="92">
        <f>AE57*0.9</f>
        <v>253.68525</v>
      </c>
      <c r="AE57" s="143">
        <v>281.8725</v>
      </c>
      <c r="AF57" s="92">
        <v>0</v>
      </c>
      <c r="AG57" s="143"/>
      <c r="AH57" s="92">
        <v>0</v>
      </c>
      <c r="AI57" s="143"/>
      <c r="AJ57" s="92">
        <v>0</v>
      </c>
      <c r="AK57" s="143"/>
      <c r="AL57" s="143">
        <v>228.42</v>
      </c>
      <c r="AM57" s="149">
        <v>282</v>
      </c>
      <c r="AN57" s="143"/>
      <c r="AO57" s="149">
        <v>0</v>
      </c>
      <c r="AP57" s="143"/>
      <c r="AQ57" s="149">
        <v>0</v>
      </c>
      <c r="AR57" s="157"/>
      <c r="AS57" s="149"/>
      <c r="AT57" s="149"/>
      <c r="AU57" s="143">
        <v>81.57618</v>
      </c>
      <c r="AV57" s="149"/>
      <c r="AW57" s="135"/>
      <c r="AX57" s="149"/>
      <c r="AY57" s="135"/>
      <c r="AZ57" s="149"/>
      <c r="BA57" s="135"/>
      <c r="BB57" s="135">
        <v>90.64</v>
      </c>
      <c r="BC57" s="149"/>
      <c r="BD57" s="135"/>
      <c r="BE57" s="149"/>
      <c r="BF57" s="135"/>
      <c r="BG57" s="149"/>
      <c r="BH57" s="135"/>
      <c r="BM57" s="172">
        <f>AE57*0.9</f>
        <v>253.68525</v>
      </c>
      <c r="BN57" s="173">
        <f>BM57*0.9</f>
        <v>228.316725</v>
      </c>
      <c r="BO57" s="174">
        <f>AG57*0.9</f>
        <v>0</v>
      </c>
      <c r="BP57" s="174">
        <f>BO57*0.9</f>
        <v>0</v>
      </c>
      <c r="BQ57" s="174">
        <f>AI57*0.9</f>
        <v>0</v>
      </c>
      <c r="BR57" s="174">
        <f>BQ57*0.9</f>
        <v>0</v>
      </c>
      <c r="BS57" s="174">
        <f>BT57*0.9</f>
        <v>0</v>
      </c>
      <c r="BT57" s="172">
        <f t="shared" ref="BT57:BU61" si="134">AK57*0.9</f>
        <v>0</v>
      </c>
      <c r="BU57" s="9">
        <f t="shared" si="134"/>
        <v>205.578</v>
      </c>
      <c r="BV57" s="9">
        <f>BU57*0.9</f>
        <v>185.0202</v>
      </c>
      <c r="BW57" s="9">
        <f>AN57*0.9</f>
        <v>0</v>
      </c>
      <c r="BX57" s="181">
        <f>BW57*0.9</f>
        <v>0</v>
      </c>
      <c r="BY57" s="9">
        <f>AP57*0.9</f>
        <v>0</v>
      </c>
      <c r="BZ57" s="9">
        <f>BY57*0.9</f>
        <v>0</v>
      </c>
      <c r="CA57" s="9">
        <f>CB57*0.9</f>
        <v>0</v>
      </c>
      <c r="CB57" s="9">
        <f>AR57*0.9</f>
        <v>0</v>
      </c>
      <c r="CC57" s="172">
        <f>AU57*0.9</f>
        <v>73.418562</v>
      </c>
      <c r="CD57" s="186">
        <f>CC57*0.9*0.9</f>
        <v>59.46903522</v>
      </c>
      <c r="CE57" s="186">
        <f>AW57*0.9</f>
        <v>0</v>
      </c>
      <c r="CF57" s="186">
        <f>CE57*0.9*0.9</f>
        <v>0</v>
      </c>
      <c r="CG57" s="186">
        <f>AY57*0.9</f>
        <v>0</v>
      </c>
      <c r="CH57" s="186">
        <f>CG57*0.9*0.9</f>
        <v>0</v>
      </c>
      <c r="CI57" s="186">
        <f>CJ57*0.9*0.9</f>
        <v>0</v>
      </c>
      <c r="CJ57" s="187">
        <f>BA57*0.9</f>
        <v>0</v>
      </c>
      <c r="CK57" s="194">
        <f>CD57-CD57*10/100</f>
        <v>53.522131698</v>
      </c>
      <c r="CL57" s="194">
        <f>CF57-CF57*10/100</f>
        <v>0</v>
      </c>
      <c r="CM57" s="194">
        <f t="shared" ref="CM57:CN61" si="135">CH57-CH57*10/100</f>
        <v>0</v>
      </c>
      <c r="CN57" s="194">
        <f t="shared" si="135"/>
        <v>0</v>
      </c>
      <c r="CO57" s="195">
        <f>BB57*0.9</f>
        <v>81.576</v>
      </c>
      <c r="CP57" s="196">
        <f>CO57*0.9*0.9</f>
        <v>66.07656</v>
      </c>
      <c r="CQ57" s="195">
        <f>BD57*0.9</f>
        <v>0</v>
      </c>
      <c r="CR57" s="196">
        <f>CQ57*0.9*0.9</f>
        <v>0</v>
      </c>
      <c r="CS57" s="195">
        <f>BF57*0.9</f>
        <v>0</v>
      </c>
      <c r="CT57" s="196">
        <f>CS57*0.9*0.9</f>
        <v>0</v>
      </c>
      <c r="CU57" s="203">
        <f>CV57*0.9*0.9</f>
        <v>0</v>
      </c>
      <c r="CV57" s="204">
        <f>BH57*0.9</f>
        <v>0</v>
      </c>
      <c r="CW57" s="205">
        <v>81.576</v>
      </c>
      <c r="CX57" s="186">
        <f>CW57*0.9*0.9</f>
        <v>66.07656</v>
      </c>
      <c r="CY57" s="168">
        <v>0</v>
      </c>
      <c r="CZ57" s="168">
        <f>CY57*0.9*0.9</f>
        <v>0</v>
      </c>
      <c r="DA57" s="168">
        <v>0</v>
      </c>
      <c r="DB57" s="168">
        <f>DA57*0.9*0.9</f>
        <v>0</v>
      </c>
      <c r="DC57" s="168">
        <f>DD57*0.9*0.9</f>
        <v>0</v>
      </c>
      <c r="DD57" s="205">
        <v>0</v>
      </c>
      <c r="DF57" s="194">
        <f>CX57-CX57*10/100</f>
        <v>59.468904</v>
      </c>
      <c r="DG57" s="194">
        <f>DF57*0.9</f>
        <v>53.5220136</v>
      </c>
      <c r="DH57" s="194">
        <f>CZ57-CZ57*10/100</f>
        <v>0</v>
      </c>
      <c r="DI57" s="194">
        <f>DH57*0.9</f>
        <v>0</v>
      </c>
      <c r="DJ57" s="194">
        <f>DB57-DB57*10/100</f>
        <v>0</v>
      </c>
      <c r="DK57" s="194">
        <f>DJ57*0.9</f>
        <v>0</v>
      </c>
      <c r="DL57" s="194">
        <f>DM57*0.9</f>
        <v>0</v>
      </c>
      <c r="DM57" s="194">
        <f>DC57-DC57*10/100</f>
        <v>0</v>
      </c>
      <c r="DP57" s="205"/>
      <c r="DQ57" s="178">
        <f>73.42*0.9</f>
        <v>66.078</v>
      </c>
      <c r="DR57" s="178"/>
      <c r="DS57" s="178">
        <f>DR57*0.7*1.05</f>
        <v>0</v>
      </c>
      <c r="DT57" s="178"/>
      <c r="DU57" s="178">
        <f>DT57*0.7*1.05</f>
        <v>0</v>
      </c>
      <c r="DV57" s="229"/>
      <c r="DW57" s="178">
        <f>DV57*0.7*1.05</f>
        <v>0</v>
      </c>
      <c r="DX57" s="194">
        <f>DQ57-DQ57*10/100</f>
        <v>59.4702</v>
      </c>
      <c r="DY57" s="194">
        <f>DX57*0.9</f>
        <v>53.52318</v>
      </c>
      <c r="DZ57" s="194">
        <f>DS57-DS57*10/100</f>
        <v>0</v>
      </c>
      <c r="EA57" s="194">
        <f>DZ57*0.9</f>
        <v>0</v>
      </c>
      <c r="EB57" s="194">
        <f>DU57-DU57*10/100</f>
        <v>0</v>
      </c>
      <c r="EC57" s="194">
        <f>EB57*0.9</f>
        <v>0</v>
      </c>
      <c r="ED57" s="194">
        <f>EE57*0.9</f>
        <v>0</v>
      </c>
      <c r="EE57" s="194">
        <f>DW57-DW57*10/100</f>
        <v>0</v>
      </c>
      <c r="EF57" s="178"/>
      <c r="EG57" s="238">
        <f>DQ57+EF57</f>
        <v>66.078</v>
      </c>
      <c r="EH57" s="238">
        <f>DS57+EF57</f>
        <v>0</v>
      </c>
      <c r="EI57" s="238">
        <f>DU57+EF57</f>
        <v>0</v>
      </c>
      <c r="EJ57" s="238">
        <f>DW57+EF57</f>
        <v>0</v>
      </c>
      <c r="EK57" s="194">
        <f>EG57-EG57*10/100</f>
        <v>59.4702</v>
      </c>
      <c r="EL57" s="194">
        <f>EK57*0.9</f>
        <v>53.52318</v>
      </c>
      <c r="EM57" s="194">
        <f>EH57-EH57*10/100</f>
        <v>0</v>
      </c>
      <c r="EN57" s="194">
        <f>EM57*0.9</f>
        <v>0</v>
      </c>
      <c r="EO57" s="194">
        <f>EI57-EI57*10/100</f>
        <v>0</v>
      </c>
      <c r="EP57" s="194">
        <f>EO57*0.9</f>
        <v>0</v>
      </c>
      <c r="EQ57" s="194">
        <f>ER57*0.9</f>
        <v>0</v>
      </c>
      <c r="ER57" s="194">
        <f>EJ57-EJ57*10/100</f>
        <v>0</v>
      </c>
      <c r="ET57" s="238">
        <v>0</v>
      </c>
      <c r="EU57" s="238">
        <v>0</v>
      </c>
      <c r="EV57" s="238">
        <v>0</v>
      </c>
      <c r="EW57" s="238">
        <v>0</v>
      </c>
      <c r="EX57" s="248">
        <f t="shared" ref="EX57:FA61" si="136">ET57+(ET57*5/100)</f>
        <v>0</v>
      </c>
      <c r="EY57" s="248">
        <f t="shared" si="136"/>
        <v>0</v>
      </c>
      <c r="EZ57" s="248">
        <f t="shared" si="136"/>
        <v>0</v>
      </c>
      <c r="FA57" s="248">
        <f t="shared" si="136"/>
        <v>0</v>
      </c>
      <c r="FB57" s="249">
        <f t="shared" ref="FB57:FE61" si="137">EX57-(EX57*30/100)</f>
        <v>0</v>
      </c>
      <c r="FC57" s="249">
        <f t="shared" si="137"/>
        <v>0</v>
      </c>
      <c r="FD57" s="249">
        <f t="shared" si="137"/>
        <v>0</v>
      </c>
      <c r="FE57" s="249">
        <f t="shared" si="137"/>
        <v>0</v>
      </c>
      <c r="FF57" s="252">
        <v>53.525</v>
      </c>
      <c r="FG57" s="252">
        <f t="shared" si="114"/>
        <v>35.1177525</v>
      </c>
      <c r="FH57" s="252">
        <v>0</v>
      </c>
      <c r="FI57" s="252">
        <f t="shared" si="59"/>
        <v>0</v>
      </c>
      <c r="FJ57" s="252">
        <v>0</v>
      </c>
      <c r="FK57" s="252">
        <f t="shared" si="98"/>
        <v>0</v>
      </c>
      <c r="FL57" s="252">
        <f t="shared" si="99"/>
        <v>0</v>
      </c>
      <c r="FM57" s="260">
        <v>0</v>
      </c>
      <c r="FN57" s="261">
        <v>528</v>
      </c>
      <c r="FO57" s="262">
        <f t="shared" si="115"/>
        <v>314.3448</v>
      </c>
      <c r="FP57" s="269">
        <f t="shared" si="92"/>
        <v>254.619288</v>
      </c>
      <c r="FQ57" s="262">
        <f t="shared" ref="FQ57:FQ76" si="138">FP57*0.7*1.05</f>
        <v>187.14517668</v>
      </c>
      <c r="FR57" s="262"/>
      <c r="FS57" s="262">
        <f t="shared" si="100"/>
        <v>0</v>
      </c>
      <c r="FT57" s="262"/>
      <c r="FU57" s="262">
        <f t="shared" ref="FU56:FU97" si="139">FT57*0.7*1.05*0.9*0.9</f>
        <v>0</v>
      </c>
      <c r="FV57" s="278">
        <v>546</v>
      </c>
      <c r="FW57" s="279">
        <f t="shared" si="116"/>
        <v>442.26</v>
      </c>
      <c r="FX57" s="269">
        <f t="shared" si="56"/>
        <v>398.034</v>
      </c>
      <c r="FY57" s="279">
        <v>0</v>
      </c>
      <c r="FZ57" s="279">
        <f t="shared" si="101"/>
        <v>0</v>
      </c>
      <c r="GA57" s="279">
        <v>0</v>
      </c>
      <c r="GB57" s="279">
        <f t="shared" si="102"/>
        <v>0</v>
      </c>
      <c r="GC57" s="279">
        <v>0</v>
      </c>
      <c r="GD57" s="278">
        <v>314.34</v>
      </c>
      <c r="GE57" s="284">
        <f>FW57*0.9</f>
        <v>398.034</v>
      </c>
      <c r="GF57" s="284">
        <f t="shared" ref="GF57:GF61" si="140">GG57*0.9</f>
        <v>0</v>
      </c>
      <c r="GG57" s="284">
        <v>0</v>
      </c>
      <c r="GH57" s="284">
        <f t="shared" si="133"/>
        <v>0</v>
      </c>
      <c r="GI57" s="284">
        <v>0</v>
      </c>
      <c r="GJ57" s="284">
        <f t="shared" ref="GJ57:GJ61" si="141">GL57*0.9</f>
        <v>0</v>
      </c>
      <c r="GK57" s="279"/>
      <c r="GL57" s="279">
        <v>0</v>
      </c>
      <c r="GM57" s="290">
        <v>373</v>
      </c>
      <c r="GN57" s="265">
        <v>0</v>
      </c>
      <c r="GO57" s="265"/>
      <c r="GP57" s="265">
        <v>0</v>
      </c>
      <c r="GQ57" s="265"/>
      <c r="GR57" s="265">
        <v>0</v>
      </c>
      <c r="GS57" s="265">
        <v>0</v>
      </c>
      <c r="GU57" s="279"/>
      <c r="GV57" s="297"/>
    </row>
    <row r="58" ht="51" spans="1:204">
      <c r="A58" s="56" t="s">
        <v>458</v>
      </c>
      <c r="B58" s="75" t="s">
        <v>455</v>
      </c>
      <c r="C58" s="64" t="s">
        <v>378</v>
      </c>
      <c r="D58" s="56" t="s">
        <v>456</v>
      </c>
      <c r="E58" s="56" t="s">
        <v>401</v>
      </c>
      <c r="F58" s="56" t="s">
        <v>378</v>
      </c>
      <c r="G58" s="64" t="s">
        <v>459</v>
      </c>
      <c r="H58" s="56" t="s">
        <v>460</v>
      </c>
      <c r="I58" s="111"/>
      <c r="J58" s="112">
        <v>165.31</v>
      </c>
      <c r="K58" s="91"/>
      <c r="L58" s="91"/>
      <c r="M58" s="91"/>
      <c r="N58" s="92">
        <f>O58*0.9</f>
        <v>158.508</v>
      </c>
      <c r="O58" s="114">
        <v>176.12</v>
      </c>
      <c r="P58" s="92">
        <f>Q58*0.9</f>
        <v>0</v>
      </c>
      <c r="Q58" s="93"/>
      <c r="R58" s="92">
        <f>S58*0.9</f>
        <v>0</v>
      </c>
      <c r="S58" s="104"/>
      <c r="T58" s="92">
        <f>U58*0.9</f>
        <v>0</v>
      </c>
      <c r="U58" s="93"/>
      <c r="V58" s="92">
        <f>W58*0.9</f>
        <v>0</v>
      </c>
      <c r="W58" s="93"/>
      <c r="X58" s="92">
        <f>Y58*0.9</f>
        <v>0</v>
      </c>
      <c r="Y58" s="93"/>
      <c r="Z58" s="92">
        <f>AA58*0.9</f>
        <v>0</v>
      </c>
      <c r="AA58" s="93"/>
      <c r="AB58" s="92">
        <f>AC58*0.9</f>
        <v>0</v>
      </c>
      <c r="AC58" s="93"/>
      <c r="AD58" s="92">
        <f>AE58*0.9</f>
        <v>0</v>
      </c>
      <c r="AE58" s="135"/>
      <c r="AF58" s="92">
        <v>0</v>
      </c>
      <c r="AG58" s="135"/>
      <c r="AH58" s="92">
        <v>0</v>
      </c>
      <c r="AI58" s="135"/>
      <c r="AJ58" s="92">
        <v>0</v>
      </c>
      <c r="AK58" s="135"/>
      <c r="AL58" s="143"/>
      <c r="AM58" s="149">
        <v>0</v>
      </c>
      <c r="AN58" s="143"/>
      <c r="AO58" s="149">
        <v>0</v>
      </c>
      <c r="AP58" s="143"/>
      <c r="AQ58" s="149">
        <v>0</v>
      </c>
      <c r="AR58" s="157"/>
      <c r="AS58" s="149"/>
      <c r="AT58" s="149"/>
      <c r="AU58" s="135"/>
      <c r="AV58" s="149"/>
      <c r="AW58" s="135"/>
      <c r="AX58" s="149"/>
      <c r="AY58" s="135"/>
      <c r="AZ58" s="149"/>
      <c r="BA58" s="135"/>
      <c r="BB58" s="135"/>
      <c r="BC58" s="149"/>
      <c r="BD58" s="135"/>
      <c r="BE58" s="149"/>
      <c r="BF58" s="135"/>
      <c r="BG58" s="149"/>
      <c r="BH58" s="135"/>
      <c r="BM58" s="172">
        <f>AE58*0.9</f>
        <v>0</v>
      </c>
      <c r="BN58" s="173">
        <f>BM58*0.9</f>
        <v>0</v>
      </c>
      <c r="BO58" s="174">
        <f>AG58*0.9</f>
        <v>0</v>
      </c>
      <c r="BP58" s="174">
        <f>BO58*0.9</f>
        <v>0</v>
      </c>
      <c r="BQ58" s="174">
        <f>AI58*0.9</f>
        <v>0</v>
      </c>
      <c r="BR58" s="174">
        <f>BQ58*0.9</f>
        <v>0</v>
      </c>
      <c r="BS58" s="174">
        <f>BT58*0.9</f>
        <v>0</v>
      </c>
      <c r="BT58" s="172">
        <f t="shared" si="134"/>
        <v>0</v>
      </c>
      <c r="BU58" s="9">
        <f t="shared" si="134"/>
        <v>0</v>
      </c>
      <c r="BV58" s="9">
        <f>BU58*0.9</f>
        <v>0</v>
      </c>
      <c r="BW58" s="9">
        <f>AN58*0.9</f>
        <v>0</v>
      </c>
      <c r="BX58" s="181">
        <f>BW58*0.9</f>
        <v>0</v>
      </c>
      <c r="BY58" s="9">
        <f>AP58*0.9</f>
        <v>0</v>
      </c>
      <c r="BZ58" s="9">
        <f>BY58*0.9</f>
        <v>0</v>
      </c>
      <c r="CA58" s="9">
        <f>CB58*0.9</f>
        <v>0</v>
      </c>
      <c r="CB58" s="9">
        <f>AR58*0.9</f>
        <v>0</v>
      </c>
      <c r="CC58" s="172">
        <f>AU58*0.9</f>
        <v>0</v>
      </c>
      <c r="CD58" s="186">
        <f>CC58*0.9*0.9</f>
        <v>0</v>
      </c>
      <c r="CE58" s="186">
        <f>AW58*0.9</f>
        <v>0</v>
      </c>
      <c r="CF58" s="186">
        <f>CE58*0.9*0.9</f>
        <v>0</v>
      </c>
      <c r="CG58" s="186">
        <f>AY58*0.9</f>
        <v>0</v>
      </c>
      <c r="CH58" s="186">
        <f>CG58*0.9*0.9</f>
        <v>0</v>
      </c>
      <c r="CI58" s="186">
        <f>CJ58*0.9*0.9</f>
        <v>0</v>
      </c>
      <c r="CJ58" s="187">
        <f>BA58*0.9</f>
        <v>0</v>
      </c>
      <c r="CK58" s="194">
        <f>CD58-CD58*10/100</f>
        <v>0</v>
      </c>
      <c r="CL58" s="194">
        <f>CF58-CF58*10/100</f>
        <v>0</v>
      </c>
      <c r="CM58" s="194">
        <f t="shared" si="135"/>
        <v>0</v>
      </c>
      <c r="CN58" s="194">
        <f t="shared" si="135"/>
        <v>0</v>
      </c>
      <c r="CO58" s="195">
        <f>BB58*0.9</f>
        <v>0</v>
      </c>
      <c r="CP58" s="196">
        <f>CO58*0.9*0.9</f>
        <v>0</v>
      </c>
      <c r="CQ58" s="195">
        <f>BD58*0.9</f>
        <v>0</v>
      </c>
      <c r="CR58" s="196">
        <f>CQ58*0.9*0.9</f>
        <v>0</v>
      </c>
      <c r="CS58" s="195">
        <f>BF58*0.9</f>
        <v>0</v>
      </c>
      <c r="CT58" s="196">
        <f>CS58*0.9*0.9</f>
        <v>0</v>
      </c>
      <c r="CU58" s="203">
        <f>CV58*0.9*0.9</f>
        <v>0</v>
      </c>
      <c r="CV58" s="204">
        <f>BH58*0.9</f>
        <v>0</v>
      </c>
      <c r="CW58" s="205">
        <v>0</v>
      </c>
      <c r="CX58" s="186">
        <f>CW58*0.9*0.9</f>
        <v>0</v>
      </c>
      <c r="CY58" s="168"/>
      <c r="CZ58" s="168">
        <f>CY58*0.9*0.9</f>
        <v>0</v>
      </c>
      <c r="DA58" s="168"/>
      <c r="DB58" s="168">
        <f>DA58*0.9*0.9</f>
        <v>0</v>
      </c>
      <c r="DC58" s="168">
        <f>DD58*0.9*0.9</f>
        <v>0</v>
      </c>
      <c r="DD58" s="205"/>
      <c r="DF58" s="194">
        <f>CX58-CX58*10/100</f>
        <v>0</v>
      </c>
      <c r="DG58" s="194">
        <f>DF58*0.9</f>
        <v>0</v>
      </c>
      <c r="DH58" s="194">
        <f>CZ58-CZ58*10/100</f>
        <v>0</v>
      </c>
      <c r="DI58" s="194">
        <f>DH58*0.9</f>
        <v>0</v>
      </c>
      <c r="DJ58" s="194">
        <f>DB58-DB58*10/100</f>
        <v>0</v>
      </c>
      <c r="DK58" s="194">
        <f>DJ58*0.9</f>
        <v>0</v>
      </c>
      <c r="DL58" s="194">
        <f>DM58*0.9</f>
        <v>0</v>
      </c>
      <c r="DM58" s="194">
        <f>DC58-DC58*10/100</f>
        <v>0</v>
      </c>
      <c r="DP58" s="205"/>
      <c r="DQ58" s="178">
        <f>DP58*0.7*1.05</f>
        <v>0</v>
      </c>
      <c r="DR58" s="178"/>
      <c r="DS58" s="178">
        <f>DR58*0.7*1.05</f>
        <v>0</v>
      </c>
      <c r="DT58" s="178"/>
      <c r="DU58" s="178">
        <f>DT58*0.7*1.05</f>
        <v>0</v>
      </c>
      <c r="DV58" s="229"/>
      <c r="DW58" s="178">
        <f>DV58*0.7*1.05</f>
        <v>0</v>
      </c>
      <c r="DX58" s="194">
        <f>DQ58-DQ58*10/100</f>
        <v>0</v>
      </c>
      <c r="DY58" s="194">
        <f>DX58*0.9</f>
        <v>0</v>
      </c>
      <c r="DZ58" s="194">
        <f>DS58-DS58*10/100</f>
        <v>0</v>
      </c>
      <c r="EA58" s="194">
        <f>DZ58*0.9</f>
        <v>0</v>
      </c>
      <c r="EB58" s="194">
        <f>DU58-DU58*10/100</f>
        <v>0</v>
      </c>
      <c r="EC58" s="194">
        <f>EB58*0.9</f>
        <v>0</v>
      </c>
      <c r="ED58" s="194">
        <f>EE58*0.9</f>
        <v>0</v>
      </c>
      <c r="EE58" s="194">
        <f>DW58-DW58*10/100</f>
        <v>0</v>
      </c>
      <c r="EF58" s="178"/>
      <c r="EG58" s="238">
        <f>DQ58+EF58</f>
        <v>0</v>
      </c>
      <c r="EH58" s="238">
        <f>DS58+EF58</f>
        <v>0</v>
      </c>
      <c r="EI58" s="238">
        <f>DU58+EF58</f>
        <v>0</v>
      </c>
      <c r="EJ58" s="238">
        <f>DW58+EF58</f>
        <v>0</v>
      </c>
      <c r="EK58" s="194">
        <f>EG58-EG58*10/100</f>
        <v>0</v>
      </c>
      <c r="EL58" s="194">
        <f>EK58*0.9</f>
        <v>0</v>
      </c>
      <c r="EM58" s="194">
        <f>EH58-EH58*10/100</f>
        <v>0</v>
      </c>
      <c r="EN58" s="194">
        <f>EM58*0.9</f>
        <v>0</v>
      </c>
      <c r="EO58" s="194">
        <f>EI58-EI58*10/100</f>
        <v>0</v>
      </c>
      <c r="EP58" s="194">
        <f>EO58*0.9</f>
        <v>0</v>
      </c>
      <c r="EQ58" s="194">
        <f>ER58*0.9</f>
        <v>0</v>
      </c>
      <c r="ER58" s="194">
        <f>EJ58-EJ58*10/100</f>
        <v>0</v>
      </c>
      <c r="ET58" s="238">
        <v>0</v>
      </c>
      <c r="EU58" s="238">
        <v>0</v>
      </c>
      <c r="EV58" s="238">
        <v>0</v>
      </c>
      <c r="EW58" s="238">
        <v>0</v>
      </c>
      <c r="EX58" s="248">
        <f t="shared" si="136"/>
        <v>0</v>
      </c>
      <c r="EY58" s="248">
        <f t="shared" si="136"/>
        <v>0</v>
      </c>
      <c r="EZ58" s="248">
        <f t="shared" si="136"/>
        <v>0</v>
      </c>
      <c r="FA58" s="248">
        <f t="shared" si="136"/>
        <v>0</v>
      </c>
      <c r="FB58" s="249">
        <f t="shared" si="137"/>
        <v>0</v>
      </c>
      <c r="FC58" s="249">
        <f t="shared" si="137"/>
        <v>0</v>
      </c>
      <c r="FD58" s="249">
        <f t="shared" si="137"/>
        <v>0</v>
      </c>
      <c r="FE58" s="249">
        <f t="shared" si="137"/>
        <v>0</v>
      </c>
      <c r="FF58" s="252">
        <v>0</v>
      </c>
      <c r="FG58" s="252">
        <f t="shared" si="114"/>
        <v>0</v>
      </c>
      <c r="FH58" s="252">
        <v>0</v>
      </c>
      <c r="FI58" s="252">
        <f t="shared" si="59"/>
        <v>0</v>
      </c>
      <c r="FJ58" s="252">
        <v>0</v>
      </c>
      <c r="FK58" s="252">
        <f t="shared" si="98"/>
        <v>0</v>
      </c>
      <c r="FL58" s="252">
        <f t="shared" si="99"/>
        <v>0</v>
      </c>
      <c r="FM58" s="260">
        <v>0</v>
      </c>
      <c r="FN58" s="261">
        <v>798.72</v>
      </c>
      <c r="FO58" s="262">
        <f t="shared" si="115"/>
        <v>475.517952</v>
      </c>
      <c r="FP58" s="269">
        <f t="shared" si="92"/>
        <v>385.16954112</v>
      </c>
      <c r="FQ58" s="262">
        <f t="shared" si="138"/>
        <v>283.0996127232</v>
      </c>
      <c r="FR58" s="262"/>
      <c r="FS58" s="262">
        <f t="shared" si="100"/>
        <v>0</v>
      </c>
      <c r="FT58" s="262"/>
      <c r="FU58" s="262">
        <f t="shared" si="139"/>
        <v>0</v>
      </c>
      <c r="FV58" s="278">
        <v>587</v>
      </c>
      <c r="FW58" s="279">
        <f t="shared" si="116"/>
        <v>475.47</v>
      </c>
      <c r="FX58" s="269">
        <f t="shared" si="56"/>
        <v>427.923</v>
      </c>
      <c r="FY58" s="279">
        <v>0</v>
      </c>
      <c r="FZ58" s="279">
        <f t="shared" si="101"/>
        <v>0</v>
      </c>
      <c r="GA58" s="279">
        <v>0</v>
      </c>
      <c r="GB58" s="279">
        <f t="shared" si="102"/>
        <v>0</v>
      </c>
      <c r="GC58" s="279">
        <v>0</v>
      </c>
      <c r="GD58" s="278">
        <v>528.3</v>
      </c>
      <c r="GE58" s="284">
        <f t="shared" ref="GE58:GE63" si="142">GD58*0.9</f>
        <v>475.47</v>
      </c>
      <c r="GF58" s="284">
        <f t="shared" si="140"/>
        <v>0</v>
      </c>
      <c r="GG58" s="284">
        <v>0</v>
      </c>
      <c r="GH58" s="284">
        <f t="shared" si="133"/>
        <v>0</v>
      </c>
      <c r="GI58" s="284">
        <v>0</v>
      </c>
      <c r="GJ58" s="284">
        <f t="shared" si="141"/>
        <v>0</v>
      </c>
      <c r="GK58" s="279"/>
      <c r="GL58" s="279">
        <v>0</v>
      </c>
      <c r="GM58" s="290">
        <v>0</v>
      </c>
      <c r="GN58" s="265">
        <v>0</v>
      </c>
      <c r="GO58" s="265">
        <v>0</v>
      </c>
      <c r="GP58" s="265">
        <v>0</v>
      </c>
      <c r="GQ58" s="265">
        <v>0</v>
      </c>
      <c r="GR58" s="265">
        <v>0</v>
      </c>
      <c r="GS58" s="265">
        <v>0</v>
      </c>
      <c r="GU58" s="279"/>
      <c r="GV58" s="297"/>
    </row>
    <row r="59" ht="25.5" spans="1:204">
      <c r="A59" s="56" t="s">
        <v>461</v>
      </c>
      <c r="B59" s="75" t="s">
        <v>455</v>
      </c>
      <c r="C59" s="65" t="s">
        <v>378</v>
      </c>
      <c r="D59" s="56" t="s">
        <v>456</v>
      </c>
      <c r="E59" s="56" t="s">
        <v>401</v>
      </c>
      <c r="F59" s="56" t="s">
        <v>378</v>
      </c>
      <c r="G59" s="64" t="s">
        <v>462</v>
      </c>
      <c r="H59" s="56" t="s">
        <v>463</v>
      </c>
      <c r="I59" s="111"/>
      <c r="J59" s="112">
        <v>377.6</v>
      </c>
      <c r="K59" s="91"/>
      <c r="L59" s="91"/>
      <c r="M59" s="91"/>
      <c r="N59" s="92">
        <f>O59*0.9</f>
        <v>237.888</v>
      </c>
      <c r="O59" s="104">
        <f>J59*1.7-J59</f>
        <v>264.32</v>
      </c>
      <c r="P59" s="92">
        <f>Q59*0.9</f>
        <v>0</v>
      </c>
      <c r="Q59" s="104"/>
      <c r="R59" s="92">
        <f>S59*0.9</f>
        <v>0</v>
      </c>
      <c r="S59" s="104"/>
      <c r="T59" s="92">
        <f>U59*0.9</f>
        <v>0</v>
      </c>
      <c r="U59" s="93"/>
      <c r="V59" s="92">
        <f>W59*0.9</f>
        <v>204.77394</v>
      </c>
      <c r="W59" s="93">
        <v>227.5266</v>
      </c>
      <c r="X59" s="92">
        <f>Y59*0.9</f>
        <v>0</v>
      </c>
      <c r="Y59" s="93"/>
      <c r="Z59" s="92">
        <f>AA59*0.9</f>
        <v>0</v>
      </c>
      <c r="AA59" s="93"/>
      <c r="AB59" s="92">
        <f>AC59*0.9</f>
        <v>0</v>
      </c>
      <c r="AC59" s="93"/>
      <c r="AD59" s="92">
        <f>AE59*0.9</f>
        <v>0</v>
      </c>
      <c r="AE59" s="135"/>
      <c r="AF59" s="92">
        <v>0</v>
      </c>
      <c r="AG59" s="135"/>
      <c r="AH59" s="92">
        <v>0</v>
      </c>
      <c r="AI59" s="135"/>
      <c r="AJ59" s="92">
        <v>0</v>
      </c>
      <c r="AK59" s="135"/>
      <c r="AL59" s="143"/>
      <c r="AM59" s="149">
        <v>0</v>
      </c>
      <c r="AN59" s="143"/>
      <c r="AO59" s="149">
        <v>0</v>
      </c>
      <c r="AP59" s="143"/>
      <c r="AQ59" s="149">
        <v>0</v>
      </c>
      <c r="AR59" s="157"/>
      <c r="AS59" s="149"/>
      <c r="AT59" s="149"/>
      <c r="AU59" s="143">
        <v>89.10405</v>
      </c>
      <c r="AV59" s="149"/>
      <c r="AW59" s="135"/>
      <c r="AX59" s="149"/>
      <c r="AY59" s="135"/>
      <c r="AZ59" s="149"/>
      <c r="BA59" s="135"/>
      <c r="BB59" s="135">
        <v>99</v>
      </c>
      <c r="BC59" s="149"/>
      <c r="BD59" s="135"/>
      <c r="BE59" s="149"/>
      <c r="BF59" s="135"/>
      <c r="BG59" s="149"/>
      <c r="BH59" s="135"/>
      <c r="BM59" s="172">
        <f>AE59*0.9</f>
        <v>0</v>
      </c>
      <c r="BN59" s="173">
        <f>BM59*0.9</f>
        <v>0</v>
      </c>
      <c r="BO59" s="174">
        <f>AG59*0.9</f>
        <v>0</v>
      </c>
      <c r="BP59" s="174">
        <f>BO59*0.9</f>
        <v>0</v>
      </c>
      <c r="BQ59" s="174">
        <f>AI59*0.9</f>
        <v>0</v>
      </c>
      <c r="BR59" s="174">
        <f>BQ59*0.9</f>
        <v>0</v>
      </c>
      <c r="BS59" s="174">
        <f>BT59*0.9</f>
        <v>0</v>
      </c>
      <c r="BT59" s="172">
        <f t="shared" si="134"/>
        <v>0</v>
      </c>
      <c r="BU59" s="9">
        <f t="shared" si="134"/>
        <v>0</v>
      </c>
      <c r="BV59" s="9">
        <f>BU59*0.9</f>
        <v>0</v>
      </c>
      <c r="BW59" s="9">
        <f>AN59*0.9</f>
        <v>0</v>
      </c>
      <c r="BX59" s="181">
        <f>BW59*0.9</f>
        <v>0</v>
      </c>
      <c r="BY59" s="9">
        <f>AP59*0.9</f>
        <v>0</v>
      </c>
      <c r="BZ59" s="9">
        <f>BY59*0.9</f>
        <v>0</v>
      </c>
      <c r="CA59" s="9">
        <f>CB59*0.9</f>
        <v>0</v>
      </c>
      <c r="CB59" s="9">
        <f>AR59*0.9</f>
        <v>0</v>
      </c>
      <c r="CC59" s="172">
        <f>AU59*0.9</f>
        <v>80.193645</v>
      </c>
      <c r="CD59" s="186">
        <f>CC59*0.9*0.9</f>
        <v>64.95685245</v>
      </c>
      <c r="CE59" s="186">
        <f>AW59*0.9</f>
        <v>0</v>
      </c>
      <c r="CF59" s="186">
        <f>CE59*0.9*0.9</f>
        <v>0</v>
      </c>
      <c r="CG59" s="186">
        <f>AY59*0.9</f>
        <v>0</v>
      </c>
      <c r="CH59" s="186">
        <f>CG59*0.9*0.9</f>
        <v>0</v>
      </c>
      <c r="CI59" s="186">
        <f>CJ59*0.9*0.9</f>
        <v>0</v>
      </c>
      <c r="CJ59" s="187">
        <f>BA59*0.9</f>
        <v>0</v>
      </c>
      <c r="CK59" s="194">
        <f>CD59-CD59*10/100</f>
        <v>58.461167205</v>
      </c>
      <c r="CL59" s="194">
        <f>CF59-CF59*10/100</f>
        <v>0</v>
      </c>
      <c r="CM59" s="194">
        <f t="shared" si="135"/>
        <v>0</v>
      </c>
      <c r="CN59" s="194">
        <f t="shared" si="135"/>
        <v>0</v>
      </c>
      <c r="CO59" s="195">
        <f>BB59*0.9</f>
        <v>89.1</v>
      </c>
      <c r="CP59" s="196">
        <f>CO59*0.9*0.9</f>
        <v>72.171</v>
      </c>
      <c r="CQ59" s="195">
        <f>BD59*0.9</f>
        <v>0</v>
      </c>
      <c r="CR59" s="196">
        <f>CQ59*0.9*0.9</f>
        <v>0</v>
      </c>
      <c r="CS59" s="195">
        <f>BF59*0.9</f>
        <v>0</v>
      </c>
      <c r="CT59" s="196">
        <f>CS59*0.9*0.9</f>
        <v>0</v>
      </c>
      <c r="CU59" s="203">
        <f>CV59*0.9*0.9</f>
        <v>0</v>
      </c>
      <c r="CV59" s="204">
        <f>BH59*0.9</f>
        <v>0</v>
      </c>
      <c r="CW59" s="187">
        <v>89.1</v>
      </c>
      <c r="CX59" s="186">
        <f>CW59*0.9*0.9</f>
        <v>72.171</v>
      </c>
      <c r="CY59" s="168">
        <v>0</v>
      </c>
      <c r="CZ59" s="168">
        <f>CY59*0.9*0.9</f>
        <v>0</v>
      </c>
      <c r="DA59" s="168">
        <v>0</v>
      </c>
      <c r="DB59" s="168">
        <f>DA59*0.9*0.9</f>
        <v>0</v>
      </c>
      <c r="DC59" s="168">
        <f>DD59*0.9*0.9</f>
        <v>0</v>
      </c>
      <c r="DD59" s="205">
        <v>0</v>
      </c>
      <c r="DF59" s="194">
        <f>CX59-CX59*10/100</f>
        <v>64.9539</v>
      </c>
      <c r="DG59" s="194">
        <f>DF59*0.9</f>
        <v>58.45851</v>
      </c>
      <c r="DH59" s="194">
        <f>CZ59-CZ59*10/100</f>
        <v>0</v>
      </c>
      <c r="DI59" s="194">
        <f>DH59*0.9</f>
        <v>0</v>
      </c>
      <c r="DJ59" s="194">
        <f>DB59-DB59*10/100</f>
        <v>0</v>
      </c>
      <c r="DK59" s="194">
        <f>DJ59*0.9</f>
        <v>0</v>
      </c>
      <c r="DL59" s="194">
        <f>DM59*0.9</f>
        <v>0</v>
      </c>
      <c r="DM59" s="194">
        <f>DC59-DC59*10/100</f>
        <v>0</v>
      </c>
      <c r="DP59" s="187"/>
      <c r="DQ59" s="178">
        <f>80.19*0.9</f>
        <v>72.171</v>
      </c>
      <c r="DR59" s="178"/>
      <c r="DS59" s="178">
        <f>DR59*0.7*1.05</f>
        <v>0</v>
      </c>
      <c r="DT59" s="178"/>
      <c r="DU59" s="178">
        <f>DT59*0.7*1.05</f>
        <v>0</v>
      </c>
      <c r="DV59" s="229"/>
      <c r="DW59" s="178">
        <f>DV59*0.7*1.05</f>
        <v>0</v>
      </c>
      <c r="DX59" s="194">
        <f>DQ59-DQ59*10/100</f>
        <v>64.9539</v>
      </c>
      <c r="DY59" s="194">
        <f>DX59*0.9</f>
        <v>58.45851</v>
      </c>
      <c r="DZ59" s="194">
        <f>DS59-DS59*10/100</f>
        <v>0</v>
      </c>
      <c r="EA59" s="194">
        <f>DZ59*0.9</f>
        <v>0</v>
      </c>
      <c r="EB59" s="194">
        <f>DU59-DU59*10/100</f>
        <v>0</v>
      </c>
      <c r="EC59" s="194">
        <f>EB59*0.9</f>
        <v>0</v>
      </c>
      <c r="ED59" s="194">
        <f>EE59*0.9</f>
        <v>0</v>
      </c>
      <c r="EE59" s="194">
        <f>DW59-DW59*10/100</f>
        <v>0</v>
      </c>
      <c r="EF59" s="178"/>
      <c r="EG59" s="238">
        <f>DQ59+EF59</f>
        <v>72.171</v>
      </c>
      <c r="EH59" s="238">
        <f>DS59+EF59</f>
        <v>0</v>
      </c>
      <c r="EI59" s="238">
        <f>DU59+EF59</f>
        <v>0</v>
      </c>
      <c r="EJ59" s="238">
        <f>DW59+EF59</f>
        <v>0</v>
      </c>
      <c r="EK59" s="194">
        <f>EG59-EG59*10/100</f>
        <v>64.9539</v>
      </c>
      <c r="EL59" s="194">
        <f>EK59*0.9</f>
        <v>58.45851</v>
      </c>
      <c r="EM59" s="194">
        <f>EH59-EH59*10/100</f>
        <v>0</v>
      </c>
      <c r="EN59" s="194">
        <f>EM59*0.9</f>
        <v>0</v>
      </c>
      <c r="EO59" s="194">
        <f>EI59-EI59*10/100</f>
        <v>0</v>
      </c>
      <c r="EP59" s="194">
        <f>EO59*0.9</f>
        <v>0</v>
      </c>
      <c r="EQ59" s="194">
        <f>ER59*0.9</f>
        <v>0</v>
      </c>
      <c r="ER59" s="194">
        <f>EJ59-EJ59*10/100</f>
        <v>0</v>
      </c>
      <c r="ET59" s="238">
        <v>0</v>
      </c>
      <c r="EU59" s="238">
        <v>0</v>
      </c>
      <c r="EV59" s="238">
        <v>0</v>
      </c>
      <c r="EW59" s="238">
        <v>0</v>
      </c>
      <c r="EX59" s="248">
        <f t="shared" si="136"/>
        <v>0</v>
      </c>
      <c r="EY59" s="248">
        <f t="shared" si="136"/>
        <v>0</v>
      </c>
      <c r="EZ59" s="248">
        <f t="shared" si="136"/>
        <v>0</v>
      </c>
      <c r="FA59" s="248">
        <f t="shared" si="136"/>
        <v>0</v>
      </c>
      <c r="FB59" s="249">
        <f t="shared" si="137"/>
        <v>0</v>
      </c>
      <c r="FC59" s="249">
        <f t="shared" si="137"/>
        <v>0</v>
      </c>
      <c r="FD59" s="249">
        <f t="shared" si="137"/>
        <v>0</v>
      </c>
      <c r="FE59" s="249">
        <f t="shared" si="137"/>
        <v>0</v>
      </c>
      <c r="FF59" s="252">
        <v>58.455</v>
      </c>
      <c r="FG59" s="252">
        <f t="shared" si="114"/>
        <v>38.3523255</v>
      </c>
      <c r="FH59" s="252">
        <v>0</v>
      </c>
      <c r="FI59" s="252">
        <f t="shared" si="59"/>
        <v>0</v>
      </c>
      <c r="FJ59" s="252">
        <v>0</v>
      </c>
      <c r="FK59" s="252">
        <f t="shared" si="98"/>
        <v>0</v>
      </c>
      <c r="FL59" s="252">
        <f t="shared" si="99"/>
        <v>0</v>
      </c>
      <c r="FM59" s="260">
        <v>0</v>
      </c>
      <c r="FN59" s="267"/>
      <c r="FO59" s="262">
        <f t="shared" si="115"/>
        <v>0</v>
      </c>
      <c r="FP59" s="269">
        <f t="shared" si="92"/>
        <v>0</v>
      </c>
      <c r="FQ59" s="262">
        <f t="shared" si="138"/>
        <v>0</v>
      </c>
      <c r="FR59" s="262"/>
      <c r="FS59" s="262">
        <f t="shared" si="100"/>
        <v>0</v>
      </c>
      <c r="FT59" s="262"/>
      <c r="FU59" s="262">
        <f t="shared" si="139"/>
        <v>0</v>
      </c>
      <c r="FV59" s="278">
        <v>723</v>
      </c>
      <c r="FW59" s="279">
        <f t="shared" si="116"/>
        <v>585.63</v>
      </c>
      <c r="FX59" s="269">
        <f t="shared" si="56"/>
        <v>527.067</v>
      </c>
      <c r="FY59" s="279">
        <v>0</v>
      </c>
      <c r="FZ59" s="279">
        <f t="shared" si="101"/>
        <v>0</v>
      </c>
      <c r="GA59" s="279">
        <v>0</v>
      </c>
      <c r="GB59" s="279">
        <f t="shared" si="102"/>
        <v>0</v>
      </c>
      <c r="GC59" s="279">
        <v>0</v>
      </c>
      <c r="GD59" s="278">
        <v>506.1</v>
      </c>
      <c r="GE59" s="284">
        <f t="shared" si="142"/>
        <v>455.49</v>
      </c>
      <c r="GF59" s="284">
        <f t="shared" si="140"/>
        <v>0</v>
      </c>
      <c r="GG59" s="284">
        <v>0</v>
      </c>
      <c r="GH59" s="284">
        <f t="shared" si="133"/>
        <v>0</v>
      </c>
      <c r="GI59" s="284">
        <v>0</v>
      </c>
      <c r="GJ59" s="284">
        <f t="shared" si="141"/>
        <v>0</v>
      </c>
      <c r="GK59" s="279"/>
      <c r="GL59" s="279">
        <v>0</v>
      </c>
      <c r="GM59" s="290">
        <v>0</v>
      </c>
      <c r="GN59" s="265">
        <v>0</v>
      </c>
      <c r="GO59" s="265">
        <v>0</v>
      </c>
      <c r="GP59" s="265">
        <v>0</v>
      </c>
      <c r="GQ59" s="265">
        <v>0</v>
      </c>
      <c r="GR59" s="265">
        <v>0</v>
      </c>
      <c r="GS59" s="265">
        <v>0</v>
      </c>
      <c r="GU59" s="279"/>
      <c r="GV59" s="297"/>
    </row>
    <row r="60" ht="38.25" spans="1:204">
      <c r="A60" s="43" t="s">
        <v>464</v>
      </c>
      <c r="B60" s="75" t="s">
        <v>455</v>
      </c>
      <c r="C60" s="65" t="s">
        <v>344</v>
      </c>
      <c r="D60" s="56" t="s">
        <v>465</v>
      </c>
      <c r="E60" s="56" t="s">
        <v>401</v>
      </c>
      <c r="F60" s="56" t="s">
        <v>344</v>
      </c>
      <c r="G60" s="64" t="s">
        <v>466</v>
      </c>
      <c r="H60" s="56" t="s">
        <v>467</v>
      </c>
      <c r="I60" s="56"/>
      <c r="J60" s="112"/>
      <c r="K60" s="91">
        <v>213.53</v>
      </c>
      <c r="L60" s="91"/>
      <c r="M60" s="91"/>
      <c r="N60" s="92">
        <f>O60*0.9</f>
        <v>0</v>
      </c>
      <c r="O60" s="104"/>
      <c r="P60" s="92">
        <f>Q60*0.9</f>
        <v>404.964</v>
      </c>
      <c r="Q60" s="114">
        <v>449.96</v>
      </c>
      <c r="R60" s="92">
        <f>S60*0.9</f>
        <v>0</v>
      </c>
      <c r="S60" s="93"/>
      <c r="T60" s="92">
        <f>U60*0.9</f>
        <v>0</v>
      </c>
      <c r="U60" s="93"/>
      <c r="V60" s="92">
        <f>W60*0.9</f>
        <v>0</v>
      </c>
      <c r="W60" s="93"/>
      <c r="X60" s="92">
        <f>Y60*0.9</f>
        <v>357.63336</v>
      </c>
      <c r="Y60" s="93">
        <v>397.3704</v>
      </c>
      <c r="Z60" s="92">
        <f>AA60*0.9</f>
        <v>0</v>
      </c>
      <c r="AA60" s="93"/>
      <c r="AB60" s="92">
        <f>AC60*0.9</f>
        <v>0</v>
      </c>
      <c r="AC60" s="93"/>
      <c r="AD60" s="92">
        <f>AE60*0.9</f>
        <v>0</v>
      </c>
      <c r="AE60" s="135"/>
      <c r="AF60" s="92">
        <v>483.9534</v>
      </c>
      <c r="AG60" s="135">
        <v>537.726</v>
      </c>
      <c r="AH60" s="92">
        <v>0</v>
      </c>
      <c r="AI60" s="135"/>
      <c r="AJ60" s="92">
        <v>0</v>
      </c>
      <c r="AK60" s="135"/>
      <c r="AL60" s="143"/>
      <c r="AM60" s="4">
        <v>0</v>
      </c>
      <c r="AN60" s="143">
        <v>435.78</v>
      </c>
      <c r="AO60" s="4">
        <v>538</v>
      </c>
      <c r="AP60" s="143"/>
      <c r="AQ60" s="4">
        <v>0</v>
      </c>
      <c r="AR60" s="135"/>
      <c r="AS60" s="4"/>
      <c r="AT60" s="4"/>
      <c r="AU60" s="135"/>
      <c r="AV60" s="4">
        <v>235.25</v>
      </c>
      <c r="AW60" s="143">
        <v>155.617875</v>
      </c>
      <c r="AX60" s="4"/>
      <c r="AY60" s="135"/>
      <c r="AZ60" s="4"/>
      <c r="BA60" s="135"/>
      <c r="BB60" s="135"/>
      <c r="BC60" s="4">
        <v>235.25</v>
      </c>
      <c r="BD60" s="135">
        <v>172.91</v>
      </c>
      <c r="BE60" s="4"/>
      <c r="BF60" s="135"/>
      <c r="BG60" s="4"/>
      <c r="BH60" s="135"/>
      <c r="BM60" s="172">
        <f>AE60*0.9</f>
        <v>0</v>
      </c>
      <c r="BN60" s="173">
        <f>BM60*0.9</f>
        <v>0</v>
      </c>
      <c r="BO60" s="174">
        <f>AG60*0.9</f>
        <v>483.9534</v>
      </c>
      <c r="BP60" s="174">
        <f>BO60*0.9</f>
        <v>435.55806</v>
      </c>
      <c r="BQ60" s="174">
        <f>AI60*0.9</f>
        <v>0</v>
      </c>
      <c r="BR60" s="174">
        <f>BQ60*0.9</f>
        <v>0</v>
      </c>
      <c r="BS60" s="174">
        <f>BT60*0.9</f>
        <v>0</v>
      </c>
      <c r="BT60" s="172">
        <f t="shared" si="134"/>
        <v>0</v>
      </c>
      <c r="BU60" s="9">
        <f t="shared" si="134"/>
        <v>0</v>
      </c>
      <c r="BV60" s="9">
        <f>BU60*0.9</f>
        <v>0</v>
      </c>
      <c r="BW60" s="9">
        <f>AN60*0.9</f>
        <v>392.202</v>
      </c>
      <c r="BX60" s="181">
        <f>BW60*0.9</f>
        <v>352.9818</v>
      </c>
      <c r="BY60" s="9">
        <f>AP60*0.9</f>
        <v>0</v>
      </c>
      <c r="BZ60" s="9">
        <f>BY60*0.9</f>
        <v>0</v>
      </c>
      <c r="CA60" s="9">
        <f>CB60*0.9</f>
        <v>0</v>
      </c>
      <c r="CB60" s="9">
        <f>AR60*0.9</f>
        <v>0</v>
      </c>
      <c r="CC60" s="172">
        <f>AU60*0.9</f>
        <v>0</v>
      </c>
      <c r="CD60" s="186">
        <f>CC60*0.9*0.9</f>
        <v>0</v>
      </c>
      <c r="CE60" s="186">
        <f>AW60*0.9</f>
        <v>140.0560875</v>
      </c>
      <c r="CF60" s="186">
        <f>CE60*0.9*0.9</f>
        <v>113.445430875</v>
      </c>
      <c r="CG60" s="186">
        <f>AY60*0.9</f>
        <v>0</v>
      </c>
      <c r="CH60" s="186">
        <f>CG60*0.9*0.9</f>
        <v>0</v>
      </c>
      <c r="CI60" s="186">
        <f>CJ60*0.9*0.9</f>
        <v>0</v>
      </c>
      <c r="CJ60" s="187">
        <f>BA60*0.9</f>
        <v>0</v>
      </c>
      <c r="CK60" s="194">
        <f>CD60-CD60*10/100</f>
        <v>0</v>
      </c>
      <c r="CL60" s="194">
        <f>CF60-CF60*10/100</f>
        <v>102.1008877875</v>
      </c>
      <c r="CM60" s="194">
        <f t="shared" si="135"/>
        <v>0</v>
      </c>
      <c r="CN60" s="194">
        <f t="shared" si="135"/>
        <v>0</v>
      </c>
      <c r="CO60" s="195">
        <f>BB60*0.9</f>
        <v>0</v>
      </c>
      <c r="CP60" s="196">
        <f>CO60*0.9*0.9</f>
        <v>0</v>
      </c>
      <c r="CQ60" s="195">
        <f>BD60*0.9</f>
        <v>155.619</v>
      </c>
      <c r="CR60" s="196">
        <f>CQ60*0.9*0.9</f>
        <v>126.05139</v>
      </c>
      <c r="CS60" s="195">
        <f>BF60*0.9</f>
        <v>0</v>
      </c>
      <c r="CT60" s="196">
        <f>CS60*0.9*0.9</f>
        <v>0</v>
      </c>
      <c r="CU60" s="203">
        <f>CV60*0.9*0.9</f>
        <v>0</v>
      </c>
      <c r="CV60" s="204">
        <f>BH60*0.9</f>
        <v>0</v>
      </c>
      <c r="CW60" s="187"/>
      <c r="CX60" s="186">
        <f>CW60*0.9*0.9</f>
        <v>0</v>
      </c>
      <c r="CY60" s="186">
        <v>155.619</v>
      </c>
      <c r="CZ60" s="168">
        <f>CY60*0.9*0.9</f>
        <v>126.05139</v>
      </c>
      <c r="DA60" s="168"/>
      <c r="DB60" s="168">
        <f>DA60*0.9*0.9</f>
        <v>0</v>
      </c>
      <c r="DC60" s="168">
        <f>DD60*0.9*0.9</f>
        <v>0</v>
      </c>
      <c r="DD60" s="205"/>
      <c r="DF60" s="194">
        <f>CX60-CX60*10/100</f>
        <v>0</v>
      </c>
      <c r="DG60" s="194">
        <f>DF60*0.9</f>
        <v>0</v>
      </c>
      <c r="DH60" s="194">
        <f>CZ60-CZ60*10/100</f>
        <v>113.446251</v>
      </c>
      <c r="DI60" s="194">
        <f>DH60*0.9</f>
        <v>102.1016259</v>
      </c>
      <c r="DJ60" s="194">
        <f>DB60-DB60*10/100</f>
        <v>0</v>
      </c>
      <c r="DK60" s="194">
        <f>DJ60*0.9</f>
        <v>0</v>
      </c>
      <c r="DL60" s="194">
        <f>DM60*0.9</f>
        <v>0</v>
      </c>
      <c r="DM60" s="194">
        <f>DC60-DC60*10/100</f>
        <v>0</v>
      </c>
      <c r="DP60" s="187"/>
      <c r="DQ60" s="178">
        <f>DP60*0.7*1.05</f>
        <v>0</v>
      </c>
      <c r="DR60" s="203"/>
      <c r="DS60" s="178">
        <f>140.06*0.9</f>
        <v>126.054</v>
      </c>
      <c r="DT60" s="178"/>
      <c r="DU60" s="178">
        <f>DT60*0.7*1.05</f>
        <v>0</v>
      </c>
      <c r="DV60" s="229"/>
      <c r="DW60" s="178">
        <f>DV60*0.7*1.05</f>
        <v>0</v>
      </c>
      <c r="DX60" s="194">
        <f>DQ60-DQ60*10/100</f>
        <v>0</v>
      </c>
      <c r="DY60" s="194">
        <f>DX60*0.9</f>
        <v>0</v>
      </c>
      <c r="DZ60" s="194">
        <f>DS60-DS60*10/100</f>
        <v>113.4486</v>
      </c>
      <c r="EA60" s="194">
        <f>DZ60*0.9</f>
        <v>102.10374</v>
      </c>
      <c r="EB60" s="194">
        <f>DU60-DU60*10/100</f>
        <v>0</v>
      </c>
      <c r="EC60" s="194">
        <f>EB60*0.9</f>
        <v>0</v>
      </c>
      <c r="ED60" s="194">
        <f>EE60*0.9</f>
        <v>0</v>
      </c>
      <c r="EE60" s="194">
        <f>DW60-DW60*10/100</f>
        <v>0</v>
      </c>
      <c r="EF60" s="178"/>
      <c r="EG60" s="238">
        <f>DQ60+EF60</f>
        <v>0</v>
      </c>
      <c r="EH60" s="238">
        <f>DS60+EF60</f>
        <v>126.054</v>
      </c>
      <c r="EI60" s="238">
        <f>DU60+EF60</f>
        <v>0</v>
      </c>
      <c r="EJ60" s="238">
        <f>DW60+EF60</f>
        <v>0</v>
      </c>
      <c r="EK60" s="194">
        <f>EG60-EG60*10/100</f>
        <v>0</v>
      </c>
      <c r="EL60" s="194">
        <f>EK60*0.9</f>
        <v>0</v>
      </c>
      <c r="EM60" s="194">
        <f>EH60-EH60*10/100</f>
        <v>113.4486</v>
      </c>
      <c r="EN60" s="194">
        <f>EM60*0.9</f>
        <v>102.10374</v>
      </c>
      <c r="EO60" s="194">
        <f>EI60-EI60*10/100</f>
        <v>0</v>
      </c>
      <c r="EP60" s="194">
        <f>EO60*0.9</f>
        <v>0</v>
      </c>
      <c r="EQ60" s="194">
        <f>ER60*0.9</f>
        <v>0</v>
      </c>
      <c r="ER60" s="194">
        <f>EJ60-EJ60*10/100</f>
        <v>0</v>
      </c>
      <c r="ET60" s="238">
        <v>0</v>
      </c>
      <c r="EU60" s="238">
        <v>0</v>
      </c>
      <c r="EV60" s="238">
        <v>0</v>
      </c>
      <c r="EW60" s="238">
        <v>0</v>
      </c>
      <c r="EX60" s="248">
        <f t="shared" si="136"/>
        <v>0</v>
      </c>
      <c r="EY60" s="248">
        <f t="shared" si="136"/>
        <v>0</v>
      </c>
      <c r="EZ60" s="248">
        <f t="shared" si="136"/>
        <v>0</v>
      </c>
      <c r="FA60" s="248">
        <f t="shared" si="136"/>
        <v>0</v>
      </c>
      <c r="FB60" s="249">
        <f t="shared" si="137"/>
        <v>0</v>
      </c>
      <c r="FC60" s="249">
        <f t="shared" si="137"/>
        <v>0</v>
      </c>
      <c r="FD60" s="249">
        <f t="shared" si="137"/>
        <v>0</v>
      </c>
      <c r="FE60" s="249">
        <f t="shared" si="137"/>
        <v>0</v>
      </c>
      <c r="FF60" s="252">
        <v>0</v>
      </c>
      <c r="FG60" s="252">
        <f t="shared" si="114"/>
        <v>0</v>
      </c>
      <c r="FH60" s="252">
        <v>102.105</v>
      </c>
      <c r="FI60" s="252">
        <f t="shared" si="59"/>
        <v>66.9910905</v>
      </c>
      <c r="FJ60" s="252">
        <v>0</v>
      </c>
      <c r="FK60" s="252">
        <f t="shared" si="98"/>
        <v>0</v>
      </c>
      <c r="FL60" s="252">
        <f t="shared" si="99"/>
        <v>0</v>
      </c>
      <c r="FM60" s="260">
        <v>0</v>
      </c>
      <c r="FN60" s="267"/>
      <c r="FO60" s="262">
        <f t="shared" si="115"/>
        <v>0</v>
      </c>
      <c r="FP60" s="269">
        <f t="shared" si="92"/>
        <v>0</v>
      </c>
      <c r="FQ60" s="262">
        <f t="shared" si="138"/>
        <v>0</v>
      </c>
      <c r="FR60" s="262"/>
      <c r="FS60" s="262">
        <f t="shared" si="100"/>
        <v>0</v>
      </c>
      <c r="FT60" s="262"/>
      <c r="FU60" s="262">
        <f t="shared" si="139"/>
        <v>0</v>
      </c>
      <c r="FV60" s="278">
        <v>0</v>
      </c>
      <c r="FW60" s="279">
        <f t="shared" si="116"/>
        <v>0</v>
      </c>
      <c r="FX60" s="269">
        <f t="shared" si="56"/>
        <v>0</v>
      </c>
      <c r="FY60" s="279">
        <f>FX60*0.7*1.05</f>
        <v>0</v>
      </c>
      <c r="FZ60" s="279">
        <f t="shared" si="101"/>
        <v>0</v>
      </c>
      <c r="GA60" s="279">
        <v>0</v>
      </c>
      <c r="GB60" s="279">
        <f t="shared" si="102"/>
        <v>0</v>
      </c>
      <c r="GC60" s="279">
        <v>0</v>
      </c>
      <c r="GD60" s="278">
        <v>0</v>
      </c>
      <c r="GE60" s="284">
        <f t="shared" si="142"/>
        <v>0</v>
      </c>
      <c r="GF60" s="284">
        <f t="shared" si="140"/>
        <v>1102.005</v>
      </c>
      <c r="GG60" s="284">
        <v>1224.45</v>
      </c>
      <c r="GH60" s="284">
        <f t="shared" si="133"/>
        <v>0</v>
      </c>
      <c r="GI60" s="284">
        <v>0</v>
      </c>
      <c r="GJ60" s="284">
        <f t="shared" si="141"/>
        <v>0</v>
      </c>
      <c r="GK60" s="279"/>
      <c r="GL60" s="279">
        <v>0</v>
      </c>
      <c r="GM60" s="290">
        <v>0</v>
      </c>
      <c r="GN60" s="265">
        <v>0</v>
      </c>
      <c r="GO60" s="265">
        <v>0</v>
      </c>
      <c r="GP60" s="265">
        <v>0</v>
      </c>
      <c r="GQ60" s="265">
        <v>0</v>
      </c>
      <c r="GR60" s="265">
        <v>0</v>
      </c>
      <c r="GS60" s="265">
        <v>0</v>
      </c>
      <c r="GU60" s="279"/>
      <c r="GV60" s="297"/>
    </row>
    <row r="61" ht="25.5" spans="1:204">
      <c r="A61" s="43" t="s">
        <v>468</v>
      </c>
      <c r="B61" s="75" t="s">
        <v>455</v>
      </c>
      <c r="C61" s="65" t="s">
        <v>344</v>
      </c>
      <c r="D61" s="56" t="s">
        <v>465</v>
      </c>
      <c r="E61" s="56" t="s">
        <v>401</v>
      </c>
      <c r="F61" s="56" t="s">
        <v>344</v>
      </c>
      <c r="G61" s="64" t="s">
        <v>410</v>
      </c>
      <c r="H61" s="56" t="s">
        <v>469</v>
      </c>
      <c r="I61" s="111"/>
      <c r="J61" s="112"/>
      <c r="K61" s="113">
        <v>185.4</v>
      </c>
      <c r="L61" s="91"/>
      <c r="M61" s="91"/>
      <c r="N61" s="92">
        <f>O61*0.9</f>
        <v>0</v>
      </c>
      <c r="O61" s="104"/>
      <c r="P61" s="92">
        <f>Q61*0.9</f>
        <v>131.166</v>
      </c>
      <c r="Q61" s="114">
        <v>145.74</v>
      </c>
      <c r="R61" s="92">
        <f>S61*0.9</f>
        <v>0</v>
      </c>
      <c r="S61" s="93"/>
      <c r="T61" s="92">
        <f>U61*0.9</f>
        <v>0</v>
      </c>
      <c r="U61" s="93"/>
      <c r="V61" s="92">
        <f>W61*0.9</f>
        <v>0</v>
      </c>
      <c r="W61" s="93"/>
      <c r="X61" s="92">
        <f>Y61*0.9</f>
        <v>369.1674</v>
      </c>
      <c r="Y61" s="93">
        <v>410.186</v>
      </c>
      <c r="Z61" s="92">
        <f>AA61*0.9</f>
        <v>0</v>
      </c>
      <c r="AA61" s="93"/>
      <c r="AB61" s="92">
        <f>AC61*0.9</f>
        <v>0</v>
      </c>
      <c r="AC61" s="93"/>
      <c r="AD61" s="92">
        <f>AE61*0.9</f>
        <v>0</v>
      </c>
      <c r="AE61" s="135"/>
      <c r="AF61" s="92">
        <v>0</v>
      </c>
      <c r="AG61" s="135"/>
      <c r="AH61" s="92">
        <v>0</v>
      </c>
      <c r="AI61" s="135"/>
      <c r="AJ61" s="92">
        <v>0</v>
      </c>
      <c r="AK61" s="135"/>
      <c r="AL61" s="143"/>
      <c r="AM61" s="4">
        <v>0</v>
      </c>
      <c r="AN61" s="143"/>
      <c r="AO61" s="4">
        <v>0</v>
      </c>
      <c r="AP61" s="143"/>
      <c r="AQ61" s="4">
        <v>0</v>
      </c>
      <c r="AR61" s="135"/>
      <c r="AS61" s="4"/>
      <c r="AT61" s="4"/>
      <c r="AU61" s="135"/>
      <c r="AV61" s="4">
        <v>189.72</v>
      </c>
      <c r="AW61" s="143">
        <v>125.49978</v>
      </c>
      <c r="AX61" s="4"/>
      <c r="AY61" s="135"/>
      <c r="AZ61" s="4"/>
      <c r="BA61" s="135"/>
      <c r="BB61" s="135"/>
      <c r="BC61" s="4">
        <v>189.72</v>
      </c>
      <c r="BD61" s="135">
        <v>139.44</v>
      </c>
      <c r="BE61" s="4"/>
      <c r="BF61" s="135"/>
      <c r="BG61" s="4"/>
      <c r="BH61" s="135"/>
      <c r="BM61" s="172">
        <f>AE61*0.9</f>
        <v>0</v>
      </c>
      <c r="BN61" s="173">
        <f>BM61*0.9</f>
        <v>0</v>
      </c>
      <c r="BO61" s="174">
        <f>AG61*0.9</f>
        <v>0</v>
      </c>
      <c r="BP61" s="174">
        <f>BO61*0.9</f>
        <v>0</v>
      </c>
      <c r="BQ61" s="174">
        <f>AI61*0.9</f>
        <v>0</v>
      </c>
      <c r="BR61" s="174">
        <f>BQ61*0.9</f>
        <v>0</v>
      </c>
      <c r="BS61" s="174">
        <f>BT61*0.9</f>
        <v>0</v>
      </c>
      <c r="BT61" s="172">
        <f t="shared" si="134"/>
        <v>0</v>
      </c>
      <c r="BU61" s="9">
        <f t="shared" si="134"/>
        <v>0</v>
      </c>
      <c r="BV61" s="9">
        <f>BU61*0.9</f>
        <v>0</v>
      </c>
      <c r="BW61" s="9">
        <f>AN61*0.9</f>
        <v>0</v>
      </c>
      <c r="BX61" s="181">
        <f>BW61*0.9</f>
        <v>0</v>
      </c>
      <c r="BY61" s="9">
        <f>AP61*0.9</f>
        <v>0</v>
      </c>
      <c r="BZ61" s="9">
        <f>BY61*0.9</f>
        <v>0</v>
      </c>
      <c r="CA61" s="9">
        <f>CB61*0.9</f>
        <v>0</v>
      </c>
      <c r="CB61" s="9">
        <f>AR61*0.9</f>
        <v>0</v>
      </c>
      <c r="CC61" s="172">
        <f>AU61*0.9</f>
        <v>0</v>
      </c>
      <c r="CD61" s="186">
        <f>CC61*0.9*0.9</f>
        <v>0</v>
      </c>
      <c r="CE61" s="186">
        <f>AW61*0.9</f>
        <v>112.949802</v>
      </c>
      <c r="CF61" s="186">
        <f>CE61*0.9*0.9</f>
        <v>91.48933962</v>
      </c>
      <c r="CG61" s="186">
        <f>AY61*0.9</f>
        <v>0</v>
      </c>
      <c r="CH61" s="186">
        <f>CG61*0.9*0.9</f>
        <v>0</v>
      </c>
      <c r="CI61" s="186">
        <f>CJ61*0.9*0.9</f>
        <v>0</v>
      </c>
      <c r="CJ61" s="187">
        <f>BA61*0.9</f>
        <v>0</v>
      </c>
      <c r="CK61" s="194">
        <f>CD61-CD61*10/100</f>
        <v>0</v>
      </c>
      <c r="CL61" s="194">
        <f>CF61-CF61*10/100</f>
        <v>82.340405658</v>
      </c>
      <c r="CM61" s="194">
        <f t="shared" si="135"/>
        <v>0</v>
      </c>
      <c r="CN61" s="194">
        <f t="shared" si="135"/>
        <v>0</v>
      </c>
      <c r="CO61" s="195">
        <f>BB61*0.9</f>
        <v>0</v>
      </c>
      <c r="CP61" s="196">
        <f>CO61*0.9*0.9</f>
        <v>0</v>
      </c>
      <c r="CQ61" s="195">
        <f>BD61*0.9</f>
        <v>125.496</v>
      </c>
      <c r="CR61" s="196">
        <f>CQ61*0.9*0.9</f>
        <v>101.65176</v>
      </c>
      <c r="CS61" s="195">
        <f>BF61*0.9</f>
        <v>0</v>
      </c>
      <c r="CT61" s="196">
        <f>CS61*0.9*0.9</f>
        <v>0</v>
      </c>
      <c r="CU61" s="203">
        <f>CV61*0.9*0.9</f>
        <v>0</v>
      </c>
      <c r="CV61" s="204">
        <f>BH61*0.9</f>
        <v>0</v>
      </c>
      <c r="CW61" s="205"/>
      <c r="CX61" s="186">
        <f>CW61*0.9*0.9</f>
        <v>0</v>
      </c>
      <c r="CY61" s="186">
        <v>125.496</v>
      </c>
      <c r="CZ61" s="168">
        <f>CY61*0.9*0.9</f>
        <v>101.65176</v>
      </c>
      <c r="DA61" s="168"/>
      <c r="DB61" s="168">
        <f>DA61*0.9*0.9</f>
        <v>0</v>
      </c>
      <c r="DC61" s="168">
        <f>DD61*0.9*0.9</f>
        <v>0</v>
      </c>
      <c r="DD61" s="205"/>
      <c r="DF61" s="194">
        <f>CX61-CX61*10/100</f>
        <v>0</v>
      </c>
      <c r="DG61" s="194">
        <f>DF61*0.9</f>
        <v>0</v>
      </c>
      <c r="DH61" s="194">
        <f>CZ61-CZ61*10/100</f>
        <v>91.486584</v>
      </c>
      <c r="DI61" s="194">
        <f>DH61*0.9</f>
        <v>82.3379256</v>
      </c>
      <c r="DJ61" s="194">
        <f>DB61-DB61*10/100</f>
        <v>0</v>
      </c>
      <c r="DK61" s="194">
        <f>DJ61*0.9</f>
        <v>0</v>
      </c>
      <c r="DL61" s="194">
        <f>DM61*0.9</f>
        <v>0</v>
      </c>
      <c r="DM61" s="194">
        <f>DC61-DC61*10/100</f>
        <v>0</v>
      </c>
      <c r="DP61" s="205"/>
      <c r="DQ61" s="178">
        <f>DP61*0.7*1.05</f>
        <v>0</v>
      </c>
      <c r="DR61" s="203"/>
      <c r="DS61" s="178">
        <f>112.94*0.9</f>
        <v>101.646</v>
      </c>
      <c r="DT61" s="178"/>
      <c r="DU61" s="178">
        <f>DT61*0.7*1.05</f>
        <v>0</v>
      </c>
      <c r="DV61" s="229"/>
      <c r="DW61" s="178">
        <f>DV61*0.7*1.05</f>
        <v>0</v>
      </c>
      <c r="DX61" s="194">
        <f>DQ61-DQ61*10/100</f>
        <v>0</v>
      </c>
      <c r="DY61" s="194">
        <f>DX61*0.9</f>
        <v>0</v>
      </c>
      <c r="DZ61" s="194">
        <f>DS61-DS61*10/100</f>
        <v>91.4814</v>
      </c>
      <c r="EA61" s="194">
        <f>DZ61*0.9</f>
        <v>82.33326</v>
      </c>
      <c r="EB61" s="194">
        <f>DU61-DU61*10/100</f>
        <v>0</v>
      </c>
      <c r="EC61" s="194">
        <f>EB61*0.9</f>
        <v>0</v>
      </c>
      <c r="ED61" s="194">
        <f>EE61*0.9</f>
        <v>0</v>
      </c>
      <c r="EE61" s="194">
        <f>DW61-DW61*10/100</f>
        <v>0</v>
      </c>
      <c r="EF61" s="178"/>
      <c r="EG61" s="238">
        <f>DQ61+EF61</f>
        <v>0</v>
      </c>
      <c r="EH61" s="238">
        <f>DS61+EF61</f>
        <v>101.646</v>
      </c>
      <c r="EI61" s="238">
        <f>DU61+EF61</f>
        <v>0</v>
      </c>
      <c r="EJ61" s="238">
        <f>DW61+EF61</f>
        <v>0</v>
      </c>
      <c r="EK61" s="194">
        <f>EG61-EG61*10/100</f>
        <v>0</v>
      </c>
      <c r="EL61" s="194">
        <f>EK61*0.9</f>
        <v>0</v>
      </c>
      <c r="EM61" s="194">
        <f>EH61-EH61*10/100</f>
        <v>91.4814</v>
      </c>
      <c r="EN61" s="194">
        <f>EM61*0.9</f>
        <v>82.33326</v>
      </c>
      <c r="EO61" s="194">
        <f>EI61-EI61*10/100</f>
        <v>0</v>
      </c>
      <c r="EP61" s="194">
        <f>EO61*0.9</f>
        <v>0</v>
      </c>
      <c r="EQ61" s="194">
        <f>ER61*0.9</f>
        <v>0</v>
      </c>
      <c r="ER61" s="194">
        <f>EJ61-EJ61*10/100</f>
        <v>0</v>
      </c>
      <c r="ET61" s="238">
        <v>0</v>
      </c>
      <c r="EU61" s="238">
        <v>0</v>
      </c>
      <c r="EV61" s="238">
        <v>0</v>
      </c>
      <c r="EW61" s="238">
        <v>0</v>
      </c>
      <c r="EX61" s="248">
        <f t="shared" si="136"/>
        <v>0</v>
      </c>
      <c r="EY61" s="248">
        <f t="shared" si="136"/>
        <v>0</v>
      </c>
      <c r="EZ61" s="248">
        <f t="shared" si="136"/>
        <v>0</v>
      </c>
      <c r="FA61" s="248">
        <f t="shared" si="136"/>
        <v>0</v>
      </c>
      <c r="FB61" s="249">
        <f t="shared" si="137"/>
        <v>0</v>
      </c>
      <c r="FC61" s="249">
        <f t="shared" si="137"/>
        <v>0</v>
      </c>
      <c r="FD61" s="249">
        <f t="shared" si="137"/>
        <v>0</v>
      </c>
      <c r="FE61" s="249">
        <f t="shared" si="137"/>
        <v>0</v>
      </c>
      <c r="FF61" s="252">
        <v>0</v>
      </c>
      <c r="FG61" s="252">
        <f t="shared" si="114"/>
        <v>0</v>
      </c>
      <c r="FH61" s="252">
        <v>82.232</v>
      </c>
      <c r="FI61" s="252">
        <f t="shared" si="59"/>
        <v>53.9524152</v>
      </c>
      <c r="FJ61" s="252">
        <v>0</v>
      </c>
      <c r="FK61" s="252">
        <f t="shared" si="98"/>
        <v>0</v>
      </c>
      <c r="FL61" s="252">
        <f t="shared" si="99"/>
        <v>0</v>
      </c>
      <c r="FM61" s="260">
        <v>0</v>
      </c>
      <c r="FN61" s="267"/>
      <c r="FO61" s="262">
        <f t="shared" si="115"/>
        <v>0</v>
      </c>
      <c r="FP61" s="269">
        <f t="shared" si="92"/>
        <v>0</v>
      </c>
      <c r="FQ61" s="262">
        <f t="shared" si="138"/>
        <v>0</v>
      </c>
      <c r="FR61" s="262"/>
      <c r="FS61" s="262">
        <f t="shared" si="100"/>
        <v>0</v>
      </c>
      <c r="FT61" s="262"/>
      <c r="FU61" s="262">
        <f t="shared" si="139"/>
        <v>0</v>
      </c>
      <c r="FV61" s="278">
        <v>0</v>
      </c>
      <c r="FW61" s="279">
        <f t="shared" si="116"/>
        <v>0</v>
      </c>
      <c r="FX61" s="269">
        <f t="shared" si="56"/>
        <v>0</v>
      </c>
      <c r="FY61" s="279">
        <f>FX61*0.7*1.05</f>
        <v>0</v>
      </c>
      <c r="FZ61" s="279">
        <f t="shared" si="101"/>
        <v>0</v>
      </c>
      <c r="GA61" s="279">
        <v>0</v>
      </c>
      <c r="GB61" s="279">
        <f t="shared" si="102"/>
        <v>0</v>
      </c>
      <c r="GC61" s="279">
        <v>0</v>
      </c>
      <c r="GD61" s="278">
        <v>0</v>
      </c>
      <c r="GE61" s="284">
        <f t="shared" si="142"/>
        <v>0</v>
      </c>
      <c r="GF61" s="284">
        <f t="shared" si="140"/>
        <v>915.372</v>
      </c>
      <c r="GG61" s="284">
        <v>1017.08</v>
      </c>
      <c r="GH61" s="284">
        <f t="shared" si="133"/>
        <v>0</v>
      </c>
      <c r="GI61" s="284">
        <v>0</v>
      </c>
      <c r="GJ61" s="284">
        <f t="shared" si="141"/>
        <v>0</v>
      </c>
      <c r="GK61" s="279"/>
      <c r="GL61" s="279">
        <v>0</v>
      </c>
      <c r="GM61" s="290">
        <v>0</v>
      </c>
      <c r="GN61" s="265">
        <v>590</v>
      </c>
      <c r="GO61" s="265">
        <v>0</v>
      </c>
      <c r="GP61" s="265">
        <v>0</v>
      </c>
      <c r="GQ61" s="265">
        <v>0</v>
      </c>
      <c r="GR61" s="265">
        <v>0</v>
      </c>
      <c r="GS61" s="265">
        <v>0</v>
      </c>
      <c r="GU61" s="279"/>
      <c r="GV61" s="297"/>
    </row>
    <row r="62" ht="25.5" spans="1:204">
      <c r="A62" s="43"/>
      <c r="B62" s="75" t="s">
        <v>455</v>
      </c>
      <c r="C62" s="65" t="s">
        <v>384</v>
      </c>
      <c r="D62" s="56"/>
      <c r="E62" s="56" t="s">
        <v>359</v>
      </c>
      <c r="F62" s="56"/>
      <c r="G62" s="64" t="s">
        <v>361</v>
      </c>
      <c r="H62" s="56"/>
      <c r="I62" s="111"/>
      <c r="J62" s="112"/>
      <c r="K62" s="113"/>
      <c r="L62" s="91"/>
      <c r="M62" s="91"/>
      <c r="N62" s="92"/>
      <c r="O62" s="104"/>
      <c r="P62" s="92"/>
      <c r="Q62" s="114"/>
      <c r="R62" s="92"/>
      <c r="S62" s="93"/>
      <c r="T62" s="92"/>
      <c r="U62" s="93"/>
      <c r="V62" s="92"/>
      <c r="W62" s="93"/>
      <c r="X62" s="92"/>
      <c r="Y62" s="93"/>
      <c r="Z62" s="92"/>
      <c r="AA62" s="93"/>
      <c r="AB62" s="92"/>
      <c r="AC62" s="93"/>
      <c r="AD62" s="92"/>
      <c r="AE62" s="135"/>
      <c r="AF62" s="92"/>
      <c r="AG62" s="135"/>
      <c r="AH62" s="92"/>
      <c r="AI62" s="135"/>
      <c r="AJ62" s="92"/>
      <c r="AK62" s="135"/>
      <c r="AL62" s="143"/>
      <c r="AM62" s="4"/>
      <c r="AN62" s="143"/>
      <c r="AO62" s="4"/>
      <c r="AP62" s="143"/>
      <c r="AQ62" s="4"/>
      <c r="AR62" s="135"/>
      <c r="AS62" s="4"/>
      <c r="AT62" s="4"/>
      <c r="AU62" s="135"/>
      <c r="AV62" s="4"/>
      <c r="AW62" s="143"/>
      <c r="AX62" s="4"/>
      <c r="AY62" s="143"/>
      <c r="AZ62" s="4"/>
      <c r="BA62" s="135"/>
      <c r="BB62" s="135"/>
      <c r="BC62" s="4"/>
      <c r="BD62" s="135"/>
      <c r="BE62" s="4"/>
      <c r="BF62" s="135"/>
      <c r="BG62" s="4"/>
      <c r="BH62" s="135"/>
      <c r="BM62" s="172"/>
      <c r="BN62" s="173"/>
      <c r="BO62" s="174"/>
      <c r="BP62" s="174"/>
      <c r="BQ62" s="174"/>
      <c r="BR62" s="174"/>
      <c r="BS62" s="174"/>
      <c r="BT62" s="172"/>
      <c r="BU62" s="9"/>
      <c r="BV62" s="9"/>
      <c r="BW62" s="9"/>
      <c r="BX62" s="181"/>
      <c r="BY62" s="9"/>
      <c r="BZ62" s="9"/>
      <c r="CA62" s="9"/>
      <c r="CB62" s="9"/>
      <c r="CC62" s="172"/>
      <c r="CD62" s="186"/>
      <c r="CE62" s="186"/>
      <c r="CF62" s="186"/>
      <c r="CG62" s="186"/>
      <c r="CH62" s="186"/>
      <c r="CI62" s="186"/>
      <c r="CJ62" s="187"/>
      <c r="CK62" s="194"/>
      <c r="CL62" s="194"/>
      <c r="CM62" s="194"/>
      <c r="CN62" s="194"/>
      <c r="CO62" s="195"/>
      <c r="CP62" s="196"/>
      <c r="CQ62" s="195"/>
      <c r="CR62" s="196"/>
      <c r="CS62" s="195"/>
      <c r="CT62" s="196"/>
      <c r="CU62" s="203"/>
      <c r="CV62" s="204"/>
      <c r="CW62" s="205"/>
      <c r="CX62" s="186"/>
      <c r="CY62" s="186"/>
      <c r="CZ62" s="168"/>
      <c r="DA62" s="168"/>
      <c r="DB62" s="168"/>
      <c r="DC62" s="168"/>
      <c r="DD62" s="205"/>
      <c r="DF62" s="194"/>
      <c r="DG62" s="194"/>
      <c r="DH62" s="194"/>
      <c r="DI62" s="194"/>
      <c r="DJ62" s="194"/>
      <c r="DK62" s="194"/>
      <c r="DL62" s="194"/>
      <c r="DM62" s="194"/>
      <c r="DP62" s="205"/>
      <c r="DQ62" s="178"/>
      <c r="DR62" s="203"/>
      <c r="DS62" s="178"/>
      <c r="DT62" s="178"/>
      <c r="DU62" s="178"/>
      <c r="DV62" s="229"/>
      <c r="DW62" s="178"/>
      <c r="DX62" s="194"/>
      <c r="DY62" s="194"/>
      <c r="DZ62" s="194"/>
      <c r="EA62" s="194"/>
      <c r="EB62" s="194"/>
      <c r="EC62" s="194"/>
      <c r="ED62" s="194"/>
      <c r="EE62" s="194"/>
      <c r="EF62" s="178"/>
      <c r="EG62" s="238"/>
      <c r="EH62" s="238"/>
      <c r="EI62" s="238"/>
      <c r="EJ62" s="238"/>
      <c r="EK62" s="194"/>
      <c r="EL62" s="194"/>
      <c r="EM62" s="194"/>
      <c r="EN62" s="194"/>
      <c r="EO62" s="194"/>
      <c r="EP62" s="194"/>
      <c r="EQ62" s="194"/>
      <c r="ER62" s="194"/>
      <c r="ET62" s="238"/>
      <c r="EU62" s="238"/>
      <c r="EV62" s="238"/>
      <c r="EW62" s="238"/>
      <c r="EX62" s="248"/>
      <c r="EY62" s="248"/>
      <c r="EZ62" s="248"/>
      <c r="FA62" s="248"/>
      <c r="FB62" s="249"/>
      <c r="FC62" s="249"/>
      <c r="FD62" s="249"/>
      <c r="FE62" s="249"/>
      <c r="FF62" s="252"/>
      <c r="FG62" s="252">
        <f t="shared" si="114"/>
        <v>0</v>
      </c>
      <c r="FH62" s="252"/>
      <c r="FI62" s="252">
        <f t="shared" si="59"/>
        <v>0</v>
      </c>
      <c r="FJ62" s="252"/>
      <c r="FK62" s="252">
        <f t="shared" si="98"/>
        <v>0</v>
      </c>
      <c r="FL62" s="252">
        <f t="shared" si="99"/>
        <v>0</v>
      </c>
      <c r="FM62" s="260"/>
      <c r="FN62" s="267"/>
      <c r="FO62" s="262">
        <f t="shared" si="115"/>
        <v>0</v>
      </c>
      <c r="FP62" s="269">
        <f t="shared" si="92"/>
        <v>0</v>
      </c>
      <c r="FQ62" s="262"/>
      <c r="FR62" s="262"/>
      <c r="FS62" s="262">
        <f t="shared" si="100"/>
        <v>0</v>
      </c>
      <c r="FT62" s="262"/>
      <c r="FU62" s="262">
        <f t="shared" si="139"/>
        <v>0</v>
      </c>
      <c r="FV62" s="278">
        <v>602.35</v>
      </c>
      <c r="FW62" s="279">
        <f t="shared" si="116"/>
        <v>487.9035</v>
      </c>
      <c r="FX62" s="269">
        <f t="shared" si="56"/>
        <v>439.11315</v>
      </c>
      <c r="FY62" s="279"/>
      <c r="FZ62" s="279">
        <f t="shared" si="101"/>
        <v>0</v>
      </c>
      <c r="GA62" s="279"/>
      <c r="GB62" s="279">
        <f t="shared" si="102"/>
        <v>0</v>
      </c>
      <c r="GC62" s="279"/>
      <c r="GD62" s="278">
        <v>542.12</v>
      </c>
      <c r="GE62" s="284">
        <f t="shared" si="142"/>
        <v>487.908</v>
      </c>
      <c r="GF62" s="284">
        <v>0</v>
      </c>
      <c r="GG62" s="284">
        <v>0</v>
      </c>
      <c r="GH62" s="284">
        <v>0</v>
      </c>
      <c r="GI62" s="284">
        <v>0</v>
      </c>
      <c r="GJ62" s="284">
        <v>0</v>
      </c>
      <c r="GK62" s="279"/>
      <c r="GL62" s="279">
        <v>0</v>
      </c>
      <c r="GM62" s="290">
        <v>0</v>
      </c>
      <c r="GN62" s="265">
        <v>0</v>
      </c>
      <c r="GO62" s="265">
        <v>0</v>
      </c>
      <c r="GP62" s="265">
        <v>0</v>
      </c>
      <c r="GQ62" s="265">
        <v>0</v>
      </c>
      <c r="GR62" s="265">
        <v>0</v>
      </c>
      <c r="GS62" s="265">
        <v>0</v>
      </c>
      <c r="GU62" s="279"/>
      <c r="GV62" s="297"/>
    </row>
    <row r="63" ht="38.25" spans="1:204">
      <c r="A63" s="43"/>
      <c r="B63" s="75" t="s">
        <v>455</v>
      </c>
      <c r="C63" s="65" t="s">
        <v>369</v>
      </c>
      <c r="D63" s="56"/>
      <c r="E63" s="56" t="s">
        <v>359</v>
      </c>
      <c r="F63" s="56" t="s">
        <v>470</v>
      </c>
      <c r="G63" s="64" t="s">
        <v>450</v>
      </c>
      <c r="H63" s="56"/>
      <c r="I63" s="111"/>
      <c r="J63" s="112"/>
      <c r="K63" s="91"/>
      <c r="L63" s="91"/>
      <c r="M63" s="91"/>
      <c r="N63" s="92"/>
      <c r="O63" s="104"/>
      <c r="P63" s="92"/>
      <c r="Q63" s="104"/>
      <c r="R63" s="92"/>
      <c r="S63" s="104"/>
      <c r="T63" s="92"/>
      <c r="U63" s="93"/>
      <c r="V63" s="92"/>
      <c r="W63" s="93"/>
      <c r="X63" s="92"/>
      <c r="Y63" s="93"/>
      <c r="Z63" s="92"/>
      <c r="AA63" s="93"/>
      <c r="AB63" s="92"/>
      <c r="AC63" s="93"/>
      <c r="AD63" s="92"/>
      <c r="AE63" s="135"/>
      <c r="AF63" s="92"/>
      <c r="AG63" s="135"/>
      <c r="AH63" s="92"/>
      <c r="AI63" s="135"/>
      <c r="AJ63" s="92"/>
      <c r="AK63" s="135"/>
      <c r="AL63" s="143"/>
      <c r="AM63" s="4"/>
      <c r="AN63" s="143"/>
      <c r="AO63" s="4"/>
      <c r="AP63" s="143"/>
      <c r="AQ63" s="4"/>
      <c r="AR63" s="135"/>
      <c r="AS63" s="4"/>
      <c r="AT63" s="4"/>
      <c r="AU63" s="135"/>
      <c r="AV63" s="4"/>
      <c r="AW63" s="143"/>
      <c r="AX63" s="4"/>
      <c r="AY63" s="143"/>
      <c r="AZ63" s="4"/>
      <c r="BA63" s="135"/>
      <c r="BB63" s="135"/>
      <c r="BC63" s="159"/>
      <c r="BD63" s="160"/>
      <c r="BE63" s="4"/>
      <c r="BF63" s="135"/>
      <c r="BG63" s="4"/>
      <c r="BH63" s="135"/>
      <c r="BM63" s="172"/>
      <c r="BN63" s="173"/>
      <c r="BO63" s="174"/>
      <c r="BP63" s="174"/>
      <c r="BQ63" s="174"/>
      <c r="BR63" s="174"/>
      <c r="BS63" s="174"/>
      <c r="BT63" s="172"/>
      <c r="BU63" s="9"/>
      <c r="BV63" s="9"/>
      <c r="BW63" s="9"/>
      <c r="BX63" s="181"/>
      <c r="BY63" s="9"/>
      <c r="BZ63" s="9"/>
      <c r="CA63" s="9"/>
      <c r="CB63" s="9"/>
      <c r="CC63" s="172"/>
      <c r="CD63" s="186"/>
      <c r="CE63" s="186"/>
      <c r="CF63" s="186"/>
      <c r="CG63" s="186"/>
      <c r="CH63" s="186"/>
      <c r="CI63" s="186"/>
      <c r="CJ63" s="187"/>
      <c r="CK63" s="194"/>
      <c r="CL63" s="194"/>
      <c r="CM63" s="194"/>
      <c r="CN63" s="194"/>
      <c r="CO63" s="195"/>
      <c r="CP63" s="196"/>
      <c r="CQ63" s="195"/>
      <c r="CR63" s="196"/>
      <c r="CS63" s="195"/>
      <c r="CT63" s="196"/>
      <c r="CU63" s="203"/>
      <c r="CV63" s="204"/>
      <c r="CW63" s="205"/>
      <c r="CX63" s="186"/>
      <c r="CY63" s="186"/>
      <c r="CZ63" s="168"/>
      <c r="DA63" s="168"/>
      <c r="DB63" s="168"/>
      <c r="DC63" s="168"/>
      <c r="DD63" s="205"/>
      <c r="DF63" s="194"/>
      <c r="DG63" s="194"/>
      <c r="DH63" s="194"/>
      <c r="DI63" s="194"/>
      <c r="DJ63" s="194"/>
      <c r="DK63" s="194"/>
      <c r="DL63" s="194"/>
      <c r="DM63" s="194"/>
      <c r="DP63" s="205"/>
      <c r="DQ63" s="178"/>
      <c r="DR63" s="203"/>
      <c r="DS63" s="178"/>
      <c r="DT63" s="178"/>
      <c r="DU63" s="178"/>
      <c r="DV63" s="229"/>
      <c r="DW63" s="178"/>
      <c r="DX63" s="194"/>
      <c r="DY63" s="194"/>
      <c r="DZ63" s="194"/>
      <c r="EA63" s="194"/>
      <c r="EB63" s="194"/>
      <c r="EC63" s="194"/>
      <c r="ED63" s="194"/>
      <c r="EE63" s="194"/>
      <c r="EF63" s="178"/>
      <c r="EG63" s="238"/>
      <c r="EH63" s="238"/>
      <c r="EI63" s="238"/>
      <c r="EJ63" s="238"/>
      <c r="EK63" s="194"/>
      <c r="EL63" s="194"/>
      <c r="EM63" s="194"/>
      <c r="EN63" s="194"/>
      <c r="EO63" s="194"/>
      <c r="EP63" s="194"/>
      <c r="EQ63" s="194"/>
      <c r="ER63" s="194"/>
      <c r="ET63" s="238"/>
      <c r="EU63" s="238"/>
      <c r="EV63" s="238"/>
      <c r="EW63" s="238"/>
      <c r="EX63" s="248"/>
      <c r="EY63" s="248"/>
      <c r="EZ63" s="248"/>
      <c r="FA63" s="248"/>
      <c r="FB63" s="249"/>
      <c r="FC63" s="249"/>
      <c r="FD63" s="249"/>
      <c r="FE63" s="249"/>
      <c r="FF63" s="252"/>
      <c r="FG63" s="252">
        <f t="shared" si="114"/>
        <v>0</v>
      </c>
      <c r="FH63" s="252"/>
      <c r="FI63" s="252">
        <f t="shared" si="59"/>
        <v>0</v>
      </c>
      <c r="FJ63" s="252"/>
      <c r="FK63" s="252">
        <f t="shared" si="98"/>
        <v>0</v>
      </c>
      <c r="FL63" s="252">
        <f t="shared" si="99"/>
        <v>0</v>
      </c>
      <c r="FM63" s="260"/>
      <c r="FN63" s="261">
        <v>773.76</v>
      </c>
      <c r="FO63" s="262">
        <f t="shared" si="115"/>
        <v>460.658016</v>
      </c>
      <c r="FP63" s="269">
        <f t="shared" si="92"/>
        <v>373.13299296</v>
      </c>
      <c r="FQ63" s="262">
        <f t="shared" si="138"/>
        <v>274.2527498256</v>
      </c>
      <c r="FR63" s="262"/>
      <c r="FS63" s="262">
        <f t="shared" si="100"/>
        <v>0</v>
      </c>
      <c r="FT63" s="262"/>
      <c r="FU63" s="262">
        <f t="shared" si="139"/>
        <v>0</v>
      </c>
      <c r="FV63" s="278">
        <v>918.33</v>
      </c>
      <c r="FW63" s="279">
        <f t="shared" si="116"/>
        <v>743.8473</v>
      </c>
      <c r="FX63" s="269">
        <f t="shared" si="56"/>
        <v>669.46257</v>
      </c>
      <c r="FY63" s="279">
        <v>0</v>
      </c>
      <c r="FZ63" s="279">
        <f t="shared" si="101"/>
        <v>0</v>
      </c>
      <c r="GA63" s="279">
        <v>0</v>
      </c>
      <c r="GB63" s="279">
        <f t="shared" si="102"/>
        <v>0</v>
      </c>
      <c r="GC63" s="279">
        <v>0</v>
      </c>
      <c r="GD63" s="278">
        <v>826.5</v>
      </c>
      <c r="GE63" s="284">
        <f t="shared" si="142"/>
        <v>743.85</v>
      </c>
      <c r="GF63" s="284">
        <f>GG63*0.9</f>
        <v>0</v>
      </c>
      <c r="GG63" s="284">
        <v>0</v>
      </c>
      <c r="GH63" s="284">
        <f>GI63*0.9</f>
        <v>0</v>
      </c>
      <c r="GI63" s="284">
        <v>0</v>
      </c>
      <c r="GJ63" s="284">
        <f>GL63*0.9</f>
        <v>0</v>
      </c>
      <c r="GK63" s="279"/>
      <c r="GL63" s="279">
        <v>0</v>
      </c>
      <c r="GM63" s="290">
        <v>533</v>
      </c>
      <c r="GN63" s="265">
        <v>0</v>
      </c>
      <c r="GO63" s="265">
        <v>0</v>
      </c>
      <c r="GP63" s="265">
        <v>0</v>
      </c>
      <c r="GQ63" s="265">
        <v>0</v>
      </c>
      <c r="GR63" s="265">
        <v>0</v>
      </c>
      <c r="GS63" s="265">
        <v>0</v>
      </c>
      <c r="GU63" s="279"/>
      <c r="GV63" s="297"/>
    </row>
    <row r="64" spans="1:204">
      <c r="A64" s="43"/>
      <c r="B64" s="75" t="s">
        <v>455</v>
      </c>
      <c r="C64" s="64" t="s">
        <v>471</v>
      </c>
      <c r="D64" s="56"/>
      <c r="E64" s="56" t="s">
        <v>401</v>
      </c>
      <c r="F64" s="56" t="s">
        <v>380</v>
      </c>
      <c r="G64" s="54" t="s">
        <v>347</v>
      </c>
      <c r="H64" s="56"/>
      <c r="I64" s="111"/>
      <c r="J64" s="112"/>
      <c r="K64" s="91"/>
      <c r="L64" s="91">
        <v>151.54</v>
      </c>
      <c r="M64" s="91"/>
      <c r="N64" s="92">
        <f>O64*0.9</f>
        <v>0</v>
      </c>
      <c r="O64" s="104"/>
      <c r="P64" s="92">
        <f>Q64*0.9</f>
        <v>0</v>
      </c>
      <c r="Q64" s="104"/>
      <c r="R64" s="92">
        <f>S64*0.9</f>
        <v>95.4702</v>
      </c>
      <c r="S64" s="104">
        <f>L64*1.7-L64</f>
        <v>106.078</v>
      </c>
      <c r="T64" s="92">
        <f>U64*0.9</f>
        <v>0</v>
      </c>
      <c r="U64" s="93"/>
      <c r="V64" s="92">
        <f>W64*0.9</f>
        <v>0</v>
      </c>
      <c r="W64" s="93"/>
      <c r="X64" s="92">
        <f>Y64*0.9</f>
        <v>0</v>
      </c>
      <c r="Y64" s="93"/>
      <c r="Z64" s="92">
        <f>AA64*0.9</f>
        <v>193.23738</v>
      </c>
      <c r="AA64" s="93">
        <v>214.7082</v>
      </c>
      <c r="AB64" s="92">
        <f>AC64*0.9</f>
        <v>0</v>
      </c>
      <c r="AC64" s="93"/>
      <c r="AD64" s="92">
        <f>AE64*0.9</f>
        <v>0</v>
      </c>
      <c r="AE64" s="135"/>
      <c r="AF64" s="92">
        <v>0</v>
      </c>
      <c r="AG64" s="135"/>
      <c r="AH64" s="92">
        <v>0</v>
      </c>
      <c r="AI64" s="135"/>
      <c r="AJ64" s="92">
        <v>0</v>
      </c>
      <c r="AK64" s="135"/>
      <c r="AL64" s="143"/>
      <c r="AM64" s="149">
        <v>0</v>
      </c>
      <c r="AN64" s="143"/>
      <c r="AO64" s="149">
        <v>0</v>
      </c>
      <c r="AP64" s="143">
        <v>294.84</v>
      </c>
      <c r="AQ64" s="149">
        <v>364</v>
      </c>
      <c r="AR64" s="157"/>
      <c r="AS64" s="149"/>
      <c r="AT64" s="149"/>
      <c r="AU64" s="135"/>
      <c r="AV64" s="149"/>
      <c r="AW64" s="135"/>
      <c r="AX64" s="149">
        <v>166.95</v>
      </c>
      <c r="AY64" s="143">
        <v>110.437425</v>
      </c>
      <c r="AZ64" s="149"/>
      <c r="BA64" s="135"/>
      <c r="BB64" s="135"/>
      <c r="BC64" s="149"/>
      <c r="BD64" s="135"/>
      <c r="BE64" s="149">
        <v>166.95</v>
      </c>
      <c r="BF64" s="135">
        <v>122.71</v>
      </c>
      <c r="BG64" s="149"/>
      <c r="BH64" s="135"/>
      <c r="BM64" s="172">
        <f>AE64*0.9</f>
        <v>0</v>
      </c>
      <c r="BN64" s="173">
        <f>BM64*0.9</f>
        <v>0</v>
      </c>
      <c r="BO64" s="174">
        <f>AG64*0.9</f>
        <v>0</v>
      </c>
      <c r="BP64" s="174">
        <f>BO64*0.9</f>
        <v>0</v>
      </c>
      <c r="BQ64" s="174">
        <f>AI64*0.9</f>
        <v>0</v>
      </c>
      <c r="BR64" s="174">
        <f>BQ64*0.9</f>
        <v>0</v>
      </c>
      <c r="BS64" s="174">
        <f>BT64*0.9</f>
        <v>0</v>
      </c>
      <c r="BT64" s="172">
        <f>AK64*0.9</f>
        <v>0</v>
      </c>
      <c r="BU64" s="9">
        <f>AL64*0.9</f>
        <v>0</v>
      </c>
      <c r="BV64" s="9">
        <f>BU64*0.9</f>
        <v>0</v>
      </c>
      <c r="BW64" s="9">
        <f>AN64*0.9</f>
        <v>0</v>
      </c>
      <c r="BX64" s="181">
        <f>BW64*0.9</f>
        <v>0</v>
      </c>
      <c r="BY64" s="9">
        <f>AP64*0.9</f>
        <v>265.356</v>
      </c>
      <c r="BZ64" s="9">
        <f>BY64*0.9</f>
        <v>238.8204</v>
      </c>
      <c r="CA64" s="9">
        <f>CB64*0.9</f>
        <v>0</v>
      </c>
      <c r="CB64" s="9">
        <f>AR64*0.9</f>
        <v>0</v>
      </c>
      <c r="CC64" s="172">
        <f>AU64*0.9</f>
        <v>0</v>
      </c>
      <c r="CD64" s="186">
        <f>CC64*0.9*0.9</f>
        <v>0</v>
      </c>
      <c r="CE64" s="186">
        <f>AW64*0.9</f>
        <v>0</v>
      </c>
      <c r="CF64" s="186">
        <f>CE64*0.9*0.9</f>
        <v>0</v>
      </c>
      <c r="CG64" s="186">
        <f>AY64*0.9</f>
        <v>99.3936825</v>
      </c>
      <c r="CH64" s="186">
        <f>CG64*0.9*0.9</f>
        <v>80.508882825</v>
      </c>
      <c r="CI64" s="186">
        <f>CJ64*0.9*0.9</f>
        <v>0</v>
      </c>
      <c r="CJ64" s="187">
        <f>BA64*0.9</f>
        <v>0</v>
      </c>
      <c r="CK64" s="194">
        <f>CD64-CD64*10/100</f>
        <v>0</v>
      </c>
      <c r="CL64" s="194">
        <f>CF64-CF64*10/100</f>
        <v>0</v>
      </c>
      <c r="CM64" s="194">
        <f t="shared" ref="CM64:CN66" si="143">CH64-CH64*10/100</f>
        <v>72.4579945425</v>
      </c>
      <c r="CN64" s="194">
        <f t="shared" si="143"/>
        <v>0</v>
      </c>
      <c r="CO64" s="195">
        <f>BB64*0.9</f>
        <v>0</v>
      </c>
      <c r="CP64" s="196">
        <f>CO64*0.9*0.9</f>
        <v>0</v>
      </c>
      <c r="CQ64" s="195">
        <f>BD64*0.9</f>
        <v>0</v>
      </c>
      <c r="CR64" s="196">
        <f>CQ64*0.9*0.9</f>
        <v>0</v>
      </c>
      <c r="CS64" s="195">
        <f>BF64*0.9</f>
        <v>110.439</v>
      </c>
      <c r="CT64" s="196">
        <f>CS64*0.9*0.9</f>
        <v>89.45559</v>
      </c>
      <c r="CU64" s="203">
        <f>CV64*0.9*0.9</f>
        <v>0</v>
      </c>
      <c r="CV64" s="204">
        <f>BH64*0.9</f>
        <v>0</v>
      </c>
      <c r="CW64" s="205"/>
      <c r="CX64" s="186">
        <f>CW64*0.9*0.9</f>
        <v>0</v>
      </c>
      <c r="CY64" s="168"/>
      <c r="CZ64" s="168">
        <f>CY64*0.9*0.9</f>
        <v>0</v>
      </c>
      <c r="DA64" s="186">
        <v>110.439</v>
      </c>
      <c r="DB64" s="168">
        <f>DA64*0.9*0.9</f>
        <v>89.45559</v>
      </c>
      <c r="DC64" s="168">
        <f>DD64*0.9*0.9</f>
        <v>0</v>
      </c>
      <c r="DD64" s="205"/>
      <c r="DF64" s="194">
        <f>CX64-CX64*10/100</f>
        <v>0</v>
      </c>
      <c r="DG64" s="194">
        <f>DF64*0.9</f>
        <v>0</v>
      </c>
      <c r="DH64" s="194">
        <f>CZ64-CZ64*10/100</f>
        <v>0</v>
      </c>
      <c r="DI64" s="194">
        <f t="shared" ref="DI64:DI76" si="144">DH64*0.9</f>
        <v>0</v>
      </c>
      <c r="DJ64" s="194">
        <f>DB64-DB64*10/100</f>
        <v>80.510031</v>
      </c>
      <c r="DK64" s="194">
        <f t="shared" ref="DK64:DK76" si="145">DJ64*0.9</f>
        <v>72.4590279</v>
      </c>
      <c r="DL64" s="194">
        <f t="shared" ref="DL64:DL76" si="146">DM64*0.9</f>
        <v>0</v>
      </c>
      <c r="DM64" s="194">
        <f>DC64-DC64*10/100</f>
        <v>0</v>
      </c>
      <c r="DP64" s="205"/>
      <c r="DQ64" s="178">
        <f>DP64*0.7*1.05</f>
        <v>0</v>
      </c>
      <c r="DR64" s="178"/>
      <c r="DS64" s="178">
        <f>DR64*0.7*1.05</f>
        <v>0</v>
      </c>
      <c r="DT64" s="203"/>
      <c r="DU64" s="178">
        <f>99.4*0.9</f>
        <v>89.46</v>
      </c>
      <c r="DV64" s="229"/>
      <c r="DW64" s="178">
        <f>DV64*0.7*1.05</f>
        <v>0</v>
      </c>
      <c r="DX64" s="194">
        <f>DQ64-DQ64*10/100</f>
        <v>0</v>
      </c>
      <c r="DY64" s="194">
        <f t="shared" ref="DY64:DY76" si="147">DX64*0.9</f>
        <v>0</v>
      </c>
      <c r="DZ64" s="194">
        <f>DS64-DS64*10/100</f>
        <v>0</v>
      </c>
      <c r="EA64" s="194">
        <f t="shared" ref="EA64:EA76" si="148">DZ64*0.9</f>
        <v>0</v>
      </c>
      <c r="EB64" s="194">
        <f>DU64-DU64*10/100</f>
        <v>80.514</v>
      </c>
      <c r="EC64" s="194">
        <f t="shared" ref="EC64:EC76" si="149">EB64*0.9</f>
        <v>72.4626</v>
      </c>
      <c r="ED64" s="194">
        <f t="shared" ref="ED64:ED76" si="150">EE64*0.9</f>
        <v>0</v>
      </c>
      <c r="EE64" s="194">
        <f>DW64-DW64*10/100</f>
        <v>0</v>
      </c>
      <c r="EF64" s="178"/>
      <c r="EG64" s="238">
        <f>DQ64+EF64</f>
        <v>0</v>
      </c>
      <c r="EH64" s="238">
        <f>DS64+EF64</f>
        <v>0</v>
      </c>
      <c r="EI64" s="238">
        <f>DU64+EF64</f>
        <v>89.46</v>
      </c>
      <c r="EJ64" s="238">
        <f>DW64+EF64</f>
        <v>0</v>
      </c>
      <c r="EK64" s="194">
        <f>EG64-EG64*10/100</f>
        <v>0</v>
      </c>
      <c r="EL64" s="194">
        <f t="shared" ref="EL64:EL76" si="151">EK64*0.9</f>
        <v>0</v>
      </c>
      <c r="EM64" s="194">
        <f>EH64-EH64*10/100</f>
        <v>0</v>
      </c>
      <c r="EN64" s="194">
        <f t="shared" ref="EN64:EN76" si="152">EM64*0.9</f>
        <v>0</v>
      </c>
      <c r="EO64" s="194">
        <f>EI64-EI64*10/100</f>
        <v>80.514</v>
      </c>
      <c r="EP64" s="194">
        <f t="shared" ref="EP64:EP76" si="153">EO64*0.9</f>
        <v>72.4626</v>
      </c>
      <c r="EQ64" s="194">
        <f t="shared" ref="EQ64:EQ76" si="154">ER64*0.9</f>
        <v>0</v>
      </c>
      <c r="ER64" s="194">
        <f>EJ64-EJ64*10/100</f>
        <v>0</v>
      </c>
      <c r="ET64" s="238">
        <v>0</v>
      </c>
      <c r="EU64" s="238">
        <v>0</v>
      </c>
      <c r="EV64" s="238">
        <v>0</v>
      </c>
      <c r="EW64" s="238">
        <v>0</v>
      </c>
      <c r="EX64" s="248">
        <f t="shared" ref="EX64:FA66" si="155">ET64+(ET64*5/100)</f>
        <v>0</v>
      </c>
      <c r="EY64" s="248">
        <f t="shared" si="155"/>
        <v>0</v>
      </c>
      <c r="EZ64" s="248">
        <f t="shared" si="155"/>
        <v>0</v>
      </c>
      <c r="FA64" s="248">
        <f t="shared" si="155"/>
        <v>0</v>
      </c>
      <c r="FB64" s="249">
        <f t="shared" ref="FB64:FE66" si="156">EX64-(EX64*30/100)</f>
        <v>0</v>
      </c>
      <c r="FC64" s="249">
        <f t="shared" si="156"/>
        <v>0</v>
      </c>
      <c r="FD64" s="249">
        <f t="shared" si="156"/>
        <v>0</v>
      </c>
      <c r="FE64" s="249">
        <f t="shared" si="156"/>
        <v>0</v>
      </c>
      <c r="FF64" s="252">
        <v>0</v>
      </c>
      <c r="FG64" s="252">
        <f t="shared" si="114"/>
        <v>0</v>
      </c>
      <c r="FH64" s="252">
        <v>0</v>
      </c>
      <c r="FI64" s="252">
        <f t="shared" si="59"/>
        <v>0</v>
      </c>
      <c r="FJ64" s="252">
        <v>72.459</v>
      </c>
      <c r="FK64" s="252">
        <f t="shared" si="98"/>
        <v>47.5403499</v>
      </c>
      <c r="FL64" s="252">
        <f t="shared" si="99"/>
        <v>0</v>
      </c>
      <c r="FM64" s="260">
        <v>0</v>
      </c>
      <c r="FN64" s="267"/>
      <c r="FO64" s="262">
        <f t="shared" si="115"/>
        <v>0</v>
      </c>
      <c r="FP64" s="269">
        <f t="shared" si="92"/>
        <v>0</v>
      </c>
      <c r="FQ64" s="262">
        <f t="shared" si="138"/>
        <v>0</v>
      </c>
      <c r="FR64" s="262">
        <v>732.16</v>
      </c>
      <c r="FS64" s="262">
        <f t="shared" si="100"/>
        <v>435.891456</v>
      </c>
      <c r="FT64" s="262"/>
      <c r="FU64" s="262">
        <f t="shared" si="139"/>
        <v>0</v>
      </c>
      <c r="FV64" s="278">
        <v>0</v>
      </c>
      <c r="FW64" s="279">
        <f t="shared" si="116"/>
        <v>0</v>
      </c>
      <c r="FX64" s="269">
        <f t="shared" si="56"/>
        <v>0</v>
      </c>
      <c r="FY64" s="279">
        <v>0</v>
      </c>
      <c r="FZ64" s="279">
        <f t="shared" si="101"/>
        <v>831.6</v>
      </c>
      <c r="GA64" s="279">
        <v>924</v>
      </c>
      <c r="GB64" s="279">
        <f t="shared" si="102"/>
        <v>0</v>
      </c>
      <c r="GC64" s="279">
        <v>0</v>
      </c>
      <c r="GD64" s="278">
        <v>0</v>
      </c>
      <c r="GE64" s="284">
        <f t="shared" ref="GE64:GE71" si="157">GD64*0.9</f>
        <v>0</v>
      </c>
      <c r="GF64" s="284">
        <f t="shared" ref="GF64:GF71" si="158">GG64*0.9</f>
        <v>0</v>
      </c>
      <c r="GG64" s="284">
        <v>0</v>
      </c>
      <c r="GH64" s="284">
        <f>GI64*0.9</f>
        <v>748.44</v>
      </c>
      <c r="GI64" s="284">
        <v>831.6</v>
      </c>
      <c r="GJ64" s="284">
        <f t="shared" ref="GJ64:GJ72" si="159">GL64*0.9</f>
        <v>0</v>
      </c>
      <c r="GK64" s="279"/>
      <c r="GL64" s="279">
        <v>0</v>
      </c>
      <c r="GM64" s="290">
        <v>0</v>
      </c>
      <c r="GN64" s="265">
        <v>0</v>
      </c>
      <c r="GO64" s="265">
        <v>0</v>
      </c>
      <c r="GP64" s="265">
        <v>0</v>
      </c>
      <c r="GQ64" s="265">
        <v>0</v>
      </c>
      <c r="GR64" s="265">
        <v>0</v>
      </c>
      <c r="GS64" s="265">
        <v>0</v>
      </c>
      <c r="GU64" s="279"/>
      <c r="GV64" s="297"/>
    </row>
    <row r="65" ht="51" spans="1:204">
      <c r="A65" s="43"/>
      <c r="B65" s="75" t="s">
        <v>455</v>
      </c>
      <c r="C65" s="64" t="s">
        <v>472</v>
      </c>
      <c r="D65" s="56"/>
      <c r="E65" s="56" t="s">
        <v>401</v>
      </c>
      <c r="F65" s="56" t="s">
        <v>381</v>
      </c>
      <c r="G65" s="64" t="s">
        <v>473</v>
      </c>
      <c r="H65" s="56" t="s">
        <v>474</v>
      </c>
      <c r="I65" s="56" t="s">
        <v>475</v>
      </c>
      <c r="J65" s="91">
        <v>380.1</v>
      </c>
      <c r="K65" s="91"/>
      <c r="L65" s="91"/>
      <c r="M65" s="91"/>
      <c r="N65" s="92">
        <f>O65*0.9</f>
        <v>0</v>
      </c>
      <c r="O65" s="104"/>
      <c r="P65" s="92">
        <f>Q65*0.9</f>
        <v>0</v>
      </c>
      <c r="Q65" s="104"/>
      <c r="R65" s="92">
        <f>S65*0.9</f>
        <v>0</v>
      </c>
      <c r="S65" s="104"/>
      <c r="T65" s="92">
        <f>U65*0.9</f>
        <v>0</v>
      </c>
      <c r="U65" s="93"/>
      <c r="V65" s="92">
        <f>W65*0.9</f>
        <v>0</v>
      </c>
      <c r="W65" s="93"/>
      <c r="X65" s="92">
        <f>Y65*0.9</f>
        <v>0</v>
      </c>
      <c r="Y65" s="93"/>
      <c r="Z65" s="92">
        <f>AA65*0.9</f>
        <v>0</v>
      </c>
      <c r="AA65" s="93"/>
      <c r="AB65" s="92">
        <f>AC65*0.9</f>
        <v>0</v>
      </c>
      <c r="AC65" s="93"/>
      <c r="AD65" s="92">
        <f>AE65*0.9</f>
        <v>0</v>
      </c>
      <c r="AE65" s="135"/>
      <c r="AF65" s="92">
        <v>0</v>
      </c>
      <c r="AG65" s="135"/>
      <c r="AH65" s="92">
        <v>0</v>
      </c>
      <c r="AI65" s="135"/>
      <c r="AJ65" s="92">
        <v>0</v>
      </c>
      <c r="AK65" s="135"/>
      <c r="AL65" s="143"/>
      <c r="AM65" s="4">
        <v>0</v>
      </c>
      <c r="AN65" s="143"/>
      <c r="AO65" s="4">
        <v>0</v>
      </c>
      <c r="AP65" s="143"/>
      <c r="AQ65" s="4">
        <v>0</v>
      </c>
      <c r="AR65" s="143">
        <v>267.3</v>
      </c>
      <c r="AS65" s="4"/>
      <c r="AT65" s="4"/>
      <c r="AU65" s="135"/>
      <c r="AV65" s="4"/>
      <c r="AW65" s="135"/>
      <c r="AX65" s="4"/>
      <c r="AY65" s="135"/>
      <c r="AZ65" s="4">
        <v>142.29</v>
      </c>
      <c r="BA65" s="143">
        <v>94.124835</v>
      </c>
      <c r="BB65" s="135"/>
      <c r="BC65" s="4"/>
      <c r="BD65" s="135"/>
      <c r="BE65" s="4"/>
      <c r="BF65" s="135"/>
      <c r="BG65" s="4">
        <v>142.29</v>
      </c>
      <c r="BH65" s="135">
        <v>104.58</v>
      </c>
      <c r="BM65" s="172">
        <f>AE65*0.9</f>
        <v>0</v>
      </c>
      <c r="BN65" s="173">
        <f>BM65*0.9</f>
        <v>0</v>
      </c>
      <c r="BO65" s="174">
        <f>AG65*0.9</f>
        <v>0</v>
      </c>
      <c r="BP65" s="174">
        <f>BO65*0.9</f>
        <v>0</v>
      </c>
      <c r="BQ65" s="174">
        <f>AI65*0.9</f>
        <v>0</v>
      </c>
      <c r="BR65" s="174">
        <f>BQ65*0.9</f>
        <v>0</v>
      </c>
      <c r="BS65" s="174">
        <f>BT65*0.9</f>
        <v>0</v>
      </c>
      <c r="BT65" s="172">
        <f>AK65*0.9</f>
        <v>0</v>
      </c>
      <c r="BU65" s="9">
        <f>AL65*0.9</f>
        <v>0</v>
      </c>
      <c r="BV65" s="9">
        <f>BU65*0.9</f>
        <v>0</v>
      </c>
      <c r="BW65" s="9">
        <f>AN65*0.9</f>
        <v>0</v>
      </c>
      <c r="BX65" s="181">
        <f>BW65*0.9</f>
        <v>0</v>
      </c>
      <c r="BY65" s="9">
        <f>AP65*0.9</f>
        <v>0</v>
      </c>
      <c r="BZ65" s="9">
        <f>BY65*0.9</f>
        <v>0</v>
      </c>
      <c r="CA65" s="9">
        <f>CB65*0.9</f>
        <v>216.513</v>
      </c>
      <c r="CB65" s="9">
        <f>AR65*0.9</f>
        <v>240.57</v>
      </c>
      <c r="CC65" s="172">
        <f>AU65*0.9</f>
        <v>0</v>
      </c>
      <c r="CD65" s="186">
        <f>CC65*0.9*0.9</f>
        <v>0</v>
      </c>
      <c r="CE65" s="186">
        <f>AW65*0.9</f>
        <v>0</v>
      </c>
      <c r="CF65" s="186">
        <f>CE65*0.9*0.9</f>
        <v>0</v>
      </c>
      <c r="CG65" s="186">
        <f>AY65*0.9</f>
        <v>0</v>
      </c>
      <c r="CH65" s="186">
        <f>CG65*0.9*0.9</f>
        <v>0</v>
      </c>
      <c r="CI65" s="186">
        <f>CJ65*0.9*0.9</f>
        <v>68.617004715</v>
      </c>
      <c r="CJ65" s="187">
        <f>BA65*0.9</f>
        <v>84.7123515</v>
      </c>
      <c r="CK65" s="194">
        <f>CD65-CD65*10/100</f>
        <v>0</v>
      </c>
      <c r="CL65" s="194">
        <f>CF65-CF65*10/100</f>
        <v>0</v>
      </c>
      <c r="CM65" s="194">
        <f t="shared" si="143"/>
        <v>0</v>
      </c>
      <c r="CN65" s="194">
        <f t="shared" si="143"/>
        <v>61.7553042435</v>
      </c>
      <c r="CO65" s="195">
        <f>BB65*0.9</f>
        <v>0</v>
      </c>
      <c r="CP65" s="196">
        <f>CO65*0.9*0.9</f>
        <v>0</v>
      </c>
      <c r="CQ65" s="195">
        <f>BD65*0.9</f>
        <v>0</v>
      </c>
      <c r="CR65" s="196">
        <f>CQ65*0.9*0.9</f>
        <v>0</v>
      </c>
      <c r="CS65" s="195">
        <f>BF65*0.9</f>
        <v>0</v>
      </c>
      <c r="CT65" s="196">
        <f>CS65*0.9*0.9</f>
        <v>0</v>
      </c>
      <c r="CU65" s="203">
        <f>CV65*0.9*0.9</f>
        <v>76.23882</v>
      </c>
      <c r="CV65" s="204">
        <f>BH65*0.9</f>
        <v>94.122</v>
      </c>
      <c r="CW65" s="205"/>
      <c r="CX65" s="186">
        <f>CW65*0.9*0.9</f>
        <v>0</v>
      </c>
      <c r="CY65" s="168"/>
      <c r="CZ65" s="168">
        <f>CY65*0.9*0.9</f>
        <v>0</v>
      </c>
      <c r="DA65" s="168"/>
      <c r="DB65" s="168">
        <f>DA65*0.9*0.9</f>
        <v>0</v>
      </c>
      <c r="DC65" s="168">
        <f>DD65*0.9*0.9</f>
        <v>76.23882</v>
      </c>
      <c r="DD65" s="187">
        <v>94.122</v>
      </c>
      <c r="DF65" s="194">
        <f>CX65-CX65*10/100</f>
        <v>0</v>
      </c>
      <c r="DG65" s="194">
        <f>DF65*0.9</f>
        <v>0</v>
      </c>
      <c r="DH65" s="194">
        <f>CZ65-CZ65*10/100</f>
        <v>0</v>
      </c>
      <c r="DI65" s="194">
        <f t="shared" si="144"/>
        <v>0</v>
      </c>
      <c r="DJ65" s="194">
        <f>DB65-DB65*10/100</f>
        <v>0</v>
      </c>
      <c r="DK65" s="194">
        <f t="shared" si="145"/>
        <v>0</v>
      </c>
      <c r="DL65" s="194">
        <f t="shared" si="146"/>
        <v>61.7534442</v>
      </c>
      <c r="DM65" s="194">
        <f>DC65-DC65*10/100</f>
        <v>68.614938</v>
      </c>
      <c r="DP65" s="205"/>
      <c r="DQ65" s="178">
        <f>DP65*0.7*1.05</f>
        <v>0</v>
      </c>
      <c r="DR65" s="178"/>
      <c r="DS65" s="178">
        <f>DR65*0.7*1.05</f>
        <v>0</v>
      </c>
      <c r="DT65" s="178"/>
      <c r="DU65" s="178">
        <f>DT65*0.7*1.05</f>
        <v>0</v>
      </c>
      <c r="DV65" s="323"/>
      <c r="DW65" s="178">
        <f>84.71*0.9</f>
        <v>76.239</v>
      </c>
      <c r="DX65" s="194">
        <f>DQ65-DQ65*10/100</f>
        <v>0</v>
      </c>
      <c r="DY65" s="194">
        <f t="shared" si="147"/>
        <v>0</v>
      </c>
      <c r="DZ65" s="194">
        <f>DS65-DS65*10/100</f>
        <v>0</v>
      </c>
      <c r="EA65" s="194">
        <f t="shared" si="148"/>
        <v>0</v>
      </c>
      <c r="EB65" s="194">
        <f>DU65-DU65*10/100</f>
        <v>0</v>
      </c>
      <c r="EC65" s="194">
        <f t="shared" si="149"/>
        <v>0</v>
      </c>
      <c r="ED65" s="194">
        <f t="shared" si="150"/>
        <v>61.75359</v>
      </c>
      <c r="EE65" s="194">
        <f>DW65-DW65*10/100</f>
        <v>68.6151</v>
      </c>
      <c r="EF65" s="178"/>
      <c r="EG65" s="238">
        <f>DQ65+EF65</f>
        <v>0</v>
      </c>
      <c r="EH65" s="238">
        <f>DS65+EF65</f>
        <v>0</v>
      </c>
      <c r="EI65" s="238">
        <f>DU65+EF65</f>
        <v>0</v>
      </c>
      <c r="EJ65" s="238">
        <f>DW65+EF65</f>
        <v>76.239</v>
      </c>
      <c r="EK65" s="194">
        <f>EG65-EG65*10/100</f>
        <v>0</v>
      </c>
      <c r="EL65" s="194">
        <f t="shared" si="151"/>
        <v>0</v>
      </c>
      <c r="EM65" s="194">
        <f>EH65-EH65*10/100</f>
        <v>0</v>
      </c>
      <c r="EN65" s="194">
        <f t="shared" si="152"/>
        <v>0</v>
      </c>
      <c r="EO65" s="194">
        <f>EI65-EI65*10/100</f>
        <v>0</v>
      </c>
      <c r="EP65" s="194">
        <f t="shared" si="153"/>
        <v>0</v>
      </c>
      <c r="EQ65" s="194">
        <f t="shared" si="154"/>
        <v>61.75359</v>
      </c>
      <c r="ER65" s="194">
        <f>EJ65-EJ65*10/100</f>
        <v>68.6151</v>
      </c>
      <c r="ET65" s="238">
        <v>0</v>
      </c>
      <c r="EU65" s="238">
        <v>0</v>
      </c>
      <c r="EV65" s="238">
        <v>0</v>
      </c>
      <c r="EW65" s="238">
        <v>0</v>
      </c>
      <c r="EX65" s="248">
        <f t="shared" si="155"/>
        <v>0</v>
      </c>
      <c r="EY65" s="248">
        <f t="shared" si="155"/>
        <v>0</v>
      </c>
      <c r="EZ65" s="248">
        <f t="shared" si="155"/>
        <v>0</v>
      </c>
      <c r="FA65" s="248">
        <f t="shared" si="155"/>
        <v>0</v>
      </c>
      <c r="FB65" s="249">
        <f t="shared" si="156"/>
        <v>0</v>
      </c>
      <c r="FC65" s="249">
        <f t="shared" si="156"/>
        <v>0</v>
      </c>
      <c r="FD65" s="249">
        <f t="shared" si="156"/>
        <v>0</v>
      </c>
      <c r="FE65" s="249">
        <f t="shared" si="156"/>
        <v>0</v>
      </c>
      <c r="FF65" s="252">
        <v>0</v>
      </c>
      <c r="FG65" s="252">
        <f t="shared" si="114"/>
        <v>0</v>
      </c>
      <c r="FH65" s="252">
        <v>0</v>
      </c>
      <c r="FI65" s="252">
        <f t="shared" si="59"/>
        <v>0</v>
      </c>
      <c r="FJ65" s="252">
        <v>0</v>
      </c>
      <c r="FK65" s="252">
        <f t="shared" si="98"/>
        <v>0</v>
      </c>
      <c r="FL65" s="252">
        <f t="shared" si="99"/>
        <v>40.5194238</v>
      </c>
      <c r="FM65" s="260">
        <v>61.758</v>
      </c>
      <c r="FN65" s="267"/>
      <c r="FO65" s="262">
        <f t="shared" si="115"/>
        <v>0</v>
      </c>
      <c r="FP65" s="269">
        <f t="shared" si="92"/>
        <v>0</v>
      </c>
      <c r="FQ65" s="262">
        <f t="shared" si="138"/>
        <v>0</v>
      </c>
      <c r="FR65" s="262"/>
      <c r="FS65" s="262">
        <f t="shared" si="100"/>
        <v>0</v>
      </c>
      <c r="FT65" s="262"/>
      <c r="FU65" s="262">
        <f t="shared" si="139"/>
        <v>0</v>
      </c>
      <c r="FV65" s="278">
        <v>0</v>
      </c>
      <c r="FW65" s="279">
        <f t="shared" si="116"/>
        <v>0</v>
      </c>
      <c r="FX65" s="269">
        <f t="shared" si="56"/>
        <v>0</v>
      </c>
      <c r="FY65" s="279">
        <v>0</v>
      </c>
      <c r="FZ65" s="279">
        <f t="shared" si="101"/>
        <v>0</v>
      </c>
      <c r="GA65" s="279">
        <v>0</v>
      </c>
      <c r="GB65" s="279">
        <f t="shared" si="102"/>
        <v>36.46748142</v>
      </c>
      <c r="GC65" s="279">
        <v>55.58</v>
      </c>
      <c r="GD65" s="278">
        <v>0</v>
      </c>
      <c r="GE65" s="284">
        <f t="shared" si="157"/>
        <v>0</v>
      </c>
      <c r="GF65" s="284">
        <f t="shared" si="158"/>
        <v>0</v>
      </c>
      <c r="GG65" s="284">
        <v>0</v>
      </c>
      <c r="GH65" s="284">
        <f t="shared" ref="GH65:GH71" si="160">GI65*0.9</f>
        <v>0</v>
      </c>
      <c r="GI65" s="284">
        <v>0</v>
      </c>
      <c r="GJ65" s="284">
        <f t="shared" si="159"/>
        <v>50.022</v>
      </c>
      <c r="GK65" s="279"/>
      <c r="GL65" s="279">
        <v>55.58</v>
      </c>
      <c r="GM65" s="290">
        <v>0</v>
      </c>
      <c r="GN65" s="265">
        <v>0</v>
      </c>
      <c r="GO65" s="265">
        <v>0</v>
      </c>
      <c r="GP65" s="265">
        <v>0</v>
      </c>
      <c r="GQ65" s="265">
        <v>0</v>
      </c>
      <c r="GR65" s="265">
        <v>0</v>
      </c>
      <c r="GS65" s="265">
        <v>0</v>
      </c>
      <c r="GU65" s="279"/>
      <c r="GV65" s="297"/>
    </row>
    <row r="66" ht="25.5" spans="1:204">
      <c r="A66" s="43"/>
      <c r="B66" s="75" t="s">
        <v>455</v>
      </c>
      <c r="C66" s="64" t="s">
        <v>413</v>
      </c>
      <c r="D66" s="56"/>
      <c r="E66" s="56" t="s">
        <v>401</v>
      </c>
      <c r="F66" s="56" t="s">
        <v>476</v>
      </c>
      <c r="G66" s="64" t="s">
        <v>477</v>
      </c>
      <c r="H66" s="56"/>
      <c r="I66" s="56"/>
      <c r="J66" s="91"/>
      <c r="K66" s="91"/>
      <c r="L66" s="91"/>
      <c r="M66" s="91"/>
      <c r="N66" s="92"/>
      <c r="O66" s="104"/>
      <c r="P66" s="92"/>
      <c r="Q66" s="104"/>
      <c r="R66" s="92"/>
      <c r="S66" s="104"/>
      <c r="T66" s="92"/>
      <c r="U66" s="93"/>
      <c r="V66" s="92"/>
      <c r="W66" s="93"/>
      <c r="X66" s="92"/>
      <c r="Y66" s="93"/>
      <c r="Z66" s="92"/>
      <c r="AA66" s="93"/>
      <c r="AB66" s="92"/>
      <c r="AC66" s="93"/>
      <c r="AD66" s="92"/>
      <c r="AE66" s="135"/>
      <c r="AF66" s="92"/>
      <c r="AG66" s="135"/>
      <c r="AH66" s="92"/>
      <c r="AI66" s="135"/>
      <c r="AJ66" s="92"/>
      <c r="AK66" s="135"/>
      <c r="AL66" s="143"/>
      <c r="AM66" s="4"/>
      <c r="AN66" s="143"/>
      <c r="AO66" s="4"/>
      <c r="AP66" s="143"/>
      <c r="AQ66" s="4"/>
      <c r="AR66" s="135"/>
      <c r="AS66" s="4"/>
      <c r="AT66" s="4"/>
      <c r="AU66" s="143"/>
      <c r="AV66" s="4"/>
      <c r="AW66" s="135"/>
      <c r="AX66" s="4"/>
      <c r="AY66" s="135"/>
      <c r="AZ66" s="4"/>
      <c r="BA66" s="135"/>
      <c r="BB66" s="135"/>
      <c r="BC66" s="4"/>
      <c r="BD66" s="135"/>
      <c r="BE66" s="4"/>
      <c r="BF66" s="135"/>
      <c r="BG66" s="4"/>
      <c r="BH66" s="135"/>
      <c r="BM66" s="172"/>
      <c r="BN66" s="173"/>
      <c r="BO66" s="174"/>
      <c r="BP66" s="174"/>
      <c r="BQ66" s="174"/>
      <c r="BR66" s="174"/>
      <c r="BS66" s="174"/>
      <c r="BT66" s="172"/>
      <c r="BU66" s="9"/>
      <c r="BV66" s="9"/>
      <c r="BW66" s="9"/>
      <c r="BX66" s="181"/>
      <c r="BY66" s="9"/>
      <c r="BZ66" s="9"/>
      <c r="CA66" s="9"/>
      <c r="CB66" s="9"/>
      <c r="CC66" s="172"/>
      <c r="CD66" s="186"/>
      <c r="CE66" s="186"/>
      <c r="CF66" s="186"/>
      <c r="CG66" s="186"/>
      <c r="CH66" s="186"/>
      <c r="CI66" s="186"/>
      <c r="CJ66" s="187"/>
      <c r="CK66" s="194">
        <f>CD66-CD66*10/100</f>
        <v>0</v>
      </c>
      <c r="CL66" s="194">
        <f>CF66-CF66*10/100</f>
        <v>0</v>
      </c>
      <c r="CM66" s="194">
        <f t="shared" si="143"/>
        <v>0</v>
      </c>
      <c r="CN66" s="194">
        <f t="shared" si="143"/>
        <v>0</v>
      </c>
      <c r="CO66" s="195"/>
      <c r="CP66" s="196"/>
      <c r="CQ66" s="195"/>
      <c r="CR66" s="196"/>
      <c r="CS66" s="195"/>
      <c r="CT66" s="196"/>
      <c r="CU66" s="203"/>
      <c r="CV66" s="204"/>
      <c r="CW66" s="205"/>
      <c r="CX66" s="186"/>
      <c r="CY66" s="168"/>
      <c r="CZ66" s="168"/>
      <c r="DA66" s="168"/>
      <c r="DB66" s="168"/>
      <c r="DC66" s="168"/>
      <c r="DD66" s="205"/>
      <c r="DF66" s="194">
        <f>CX66-CX66*10/100</f>
        <v>0</v>
      </c>
      <c r="DG66" s="194">
        <f>DF66*0.9</f>
        <v>0</v>
      </c>
      <c r="DH66" s="194">
        <f>CZ66-CZ66*10/100</f>
        <v>0</v>
      </c>
      <c r="DI66" s="194">
        <f t="shared" si="144"/>
        <v>0</v>
      </c>
      <c r="DJ66" s="194">
        <f>DB66-DB66*10/100</f>
        <v>0</v>
      </c>
      <c r="DK66" s="194">
        <f t="shared" si="145"/>
        <v>0</v>
      </c>
      <c r="DL66" s="194">
        <f t="shared" si="146"/>
        <v>0</v>
      </c>
      <c r="DM66" s="194">
        <f>DC66-DC66*10/100</f>
        <v>0</v>
      </c>
      <c r="DP66" s="205"/>
      <c r="DQ66" s="178"/>
      <c r="DR66" s="178"/>
      <c r="DS66" s="178"/>
      <c r="DT66" s="178"/>
      <c r="DU66" s="178"/>
      <c r="DV66" s="229"/>
      <c r="DW66" s="178"/>
      <c r="DX66" s="194">
        <f>DQ66-DQ66*10/100</f>
        <v>0</v>
      </c>
      <c r="DY66" s="194">
        <f t="shared" si="147"/>
        <v>0</v>
      </c>
      <c r="DZ66" s="194">
        <f>DS66-DS66*10/100</f>
        <v>0</v>
      </c>
      <c r="EA66" s="194">
        <f t="shared" si="148"/>
        <v>0</v>
      </c>
      <c r="EB66" s="194">
        <f>DU66-DU66*10/100</f>
        <v>0</v>
      </c>
      <c r="EC66" s="194">
        <f t="shared" si="149"/>
        <v>0</v>
      </c>
      <c r="ED66" s="194">
        <f t="shared" si="150"/>
        <v>0</v>
      </c>
      <c r="EE66" s="194">
        <f>DW66-DW66*10/100</f>
        <v>0</v>
      </c>
      <c r="EF66" s="178">
        <v>754.8</v>
      </c>
      <c r="EG66" s="238">
        <f>EF66*0.7*1.05</f>
        <v>554.778</v>
      </c>
      <c r="EH66" s="238">
        <v>0</v>
      </c>
      <c r="EI66" s="238">
        <v>0</v>
      </c>
      <c r="EJ66" s="238">
        <v>0</v>
      </c>
      <c r="EK66" s="194">
        <f>EG66-EG66*10/100</f>
        <v>499.3002</v>
      </c>
      <c r="EL66" s="194">
        <f t="shared" si="151"/>
        <v>449.37018</v>
      </c>
      <c r="EM66" s="194">
        <f>EH66-EH66*10/100</f>
        <v>0</v>
      </c>
      <c r="EN66" s="194">
        <f t="shared" si="152"/>
        <v>0</v>
      </c>
      <c r="EO66" s="194">
        <f>EI66-EI66*10/100</f>
        <v>0</v>
      </c>
      <c r="EP66" s="194">
        <f t="shared" si="153"/>
        <v>0</v>
      </c>
      <c r="EQ66" s="194">
        <f t="shared" si="154"/>
        <v>0</v>
      </c>
      <c r="ER66" s="194">
        <f>EJ66-EJ66*10/100</f>
        <v>0</v>
      </c>
      <c r="ET66" s="238">
        <v>1037.85</v>
      </c>
      <c r="EU66" s="238">
        <v>0</v>
      </c>
      <c r="EV66" s="238">
        <v>0</v>
      </c>
      <c r="EW66" s="238">
        <v>0</v>
      </c>
      <c r="EX66" s="248">
        <f t="shared" si="155"/>
        <v>1089.7425</v>
      </c>
      <c r="EY66" s="248">
        <f t="shared" si="155"/>
        <v>0</v>
      </c>
      <c r="EZ66" s="248">
        <f t="shared" si="155"/>
        <v>0</v>
      </c>
      <c r="FA66" s="248">
        <f t="shared" si="155"/>
        <v>0</v>
      </c>
      <c r="FB66" s="249">
        <f t="shared" si="156"/>
        <v>762.81975</v>
      </c>
      <c r="FC66" s="249">
        <f t="shared" si="156"/>
        <v>0</v>
      </c>
      <c r="FD66" s="249">
        <f t="shared" si="156"/>
        <v>0</v>
      </c>
      <c r="FE66" s="249">
        <f t="shared" si="156"/>
        <v>0</v>
      </c>
      <c r="FF66" s="252">
        <v>762.81975</v>
      </c>
      <c r="FG66" s="252">
        <f t="shared" si="114"/>
        <v>500.486037975</v>
      </c>
      <c r="FH66" s="252">
        <v>0</v>
      </c>
      <c r="FI66" s="252">
        <f t="shared" si="59"/>
        <v>0</v>
      </c>
      <c r="FJ66" s="252">
        <v>0</v>
      </c>
      <c r="FK66" s="252">
        <f t="shared" si="98"/>
        <v>0</v>
      </c>
      <c r="FL66" s="252">
        <f t="shared" si="99"/>
        <v>0</v>
      </c>
      <c r="FM66" s="260">
        <v>0</v>
      </c>
      <c r="FN66" s="267">
        <v>1087.8</v>
      </c>
      <c r="FO66" s="262">
        <f t="shared" si="115"/>
        <v>647.62173</v>
      </c>
      <c r="FP66" s="269">
        <f t="shared" si="92"/>
        <v>524.5736013</v>
      </c>
      <c r="FQ66" s="262">
        <f t="shared" si="138"/>
        <v>385.5615969555</v>
      </c>
      <c r="FR66" s="262"/>
      <c r="FS66" s="262">
        <f t="shared" si="100"/>
        <v>0</v>
      </c>
      <c r="FT66" s="262"/>
      <c r="FU66" s="262">
        <f t="shared" si="139"/>
        <v>0</v>
      </c>
      <c r="FV66" s="278">
        <v>799.533</v>
      </c>
      <c r="FW66" s="279">
        <f t="shared" si="116"/>
        <v>647.62173</v>
      </c>
      <c r="FX66" s="269">
        <f t="shared" si="56"/>
        <v>582.859557</v>
      </c>
      <c r="FY66" s="279">
        <v>0</v>
      </c>
      <c r="FZ66" s="279">
        <f t="shared" si="101"/>
        <v>0</v>
      </c>
      <c r="GA66" s="279">
        <v>0</v>
      </c>
      <c r="GB66" s="279">
        <f t="shared" si="102"/>
        <v>0</v>
      </c>
      <c r="GC66" s="279">
        <v>0</v>
      </c>
      <c r="GD66" s="278">
        <v>719.58</v>
      </c>
      <c r="GE66" s="284">
        <f t="shared" si="157"/>
        <v>647.622</v>
      </c>
      <c r="GF66" s="284">
        <f t="shared" si="158"/>
        <v>0</v>
      </c>
      <c r="GG66" s="284">
        <v>0</v>
      </c>
      <c r="GH66" s="284">
        <f t="shared" si="160"/>
        <v>0</v>
      </c>
      <c r="GI66" s="284">
        <v>0</v>
      </c>
      <c r="GJ66" s="284">
        <f t="shared" si="159"/>
        <v>0</v>
      </c>
      <c r="GK66" s="279"/>
      <c r="GL66" s="279">
        <v>0</v>
      </c>
      <c r="GM66" s="290">
        <v>0</v>
      </c>
      <c r="GN66" s="265">
        <v>0</v>
      </c>
      <c r="GO66" s="265">
        <v>0</v>
      </c>
      <c r="GP66" s="265">
        <v>0</v>
      </c>
      <c r="GQ66" s="265">
        <v>0</v>
      </c>
      <c r="GR66" s="265">
        <v>0</v>
      </c>
      <c r="GS66" s="265">
        <v>0</v>
      </c>
      <c r="GU66" s="279"/>
      <c r="GV66" s="297"/>
    </row>
    <row r="67" ht="25.5" spans="1:204">
      <c r="A67" s="43" t="s">
        <v>478</v>
      </c>
      <c r="B67" s="75" t="s">
        <v>455</v>
      </c>
      <c r="C67" s="64" t="s">
        <v>352</v>
      </c>
      <c r="D67" s="56" t="s">
        <v>479</v>
      </c>
      <c r="E67" s="56" t="s">
        <v>401</v>
      </c>
      <c r="F67" s="56" t="s">
        <v>352</v>
      </c>
      <c r="G67" s="67" t="s">
        <v>417</v>
      </c>
      <c r="H67" s="56" t="s">
        <v>480</v>
      </c>
      <c r="I67" s="311"/>
      <c r="J67" s="112">
        <v>196.3</v>
      </c>
      <c r="K67" s="112">
        <v>196.3</v>
      </c>
      <c r="L67" s="112">
        <v>196.3</v>
      </c>
      <c r="M67" s="112"/>
      <c r="N67" s="92">
        <f t="shared" ref="N67:N76" si="161">O67*0.9</f>
        <v>123.669</v>
      </c>
      <c r="O67" s="104">
        <f t="shared" ref="O67:O76" si="162">J67*1.7-J67</f>
        <v>137.41</v>
      </c>
      <c r="P67" s="92">
        <f t="shared" ref="P67:P76" si="163">Q67*0.9</f>
        <v>123.669</v>
      </c>
      <c r="Q67" s="104">
        <f>K67*1.7-K67</f>
        <v>137.41</v>
      </c>
      <c r="R67" s="92">
        <f t="shared" ref="R67:R76" si="164">S67*0.9</f>
        <v>247.4892</v>
      </c>
      <c r="S67" s="114">
        <v>274.988</v>
      </c>
      <c r="T67" s="92">
        <f t="shared" ref="T67:T76" si="165">U67*0.9</f>
        <v>0</v>
      </c>
      <c r="U67" s="93"/>
      <c r="V67" s="92">
        <f t="shared" ref="V67:V76" si="166">W67*0.9</f>
        <v>0</v>
      </c>
      <c r="W67" s="93"/>
      <c r="X67" s="92"/>
      <c r="Y67" s="93"/>
      <c r="Z67" s="92"/>
      <c r="AA67" s="93"/>
      <c r="AB67" s="92"/>
      <c r="AC67" s="93"/>
      <c r="AD67" s="92"/>
      <c r="AE67" s="135"/>
      <c r="AF67" s="92"/>
      <c r="AG67" s="135"/>
      <c r="AH67" s="92"/>
      <c r="AI67" s="135"/>
      <c r="AJ67" s="92"/>
      <c r="AK67" s="135"/>
      <c r="AL67" s="143"/>
      <c r="AM67" s="4"/>
      <c r="AN67" s="143"/>
      <c r="AO67" s="4"/>
      <c r="AP67" s="143"/>
      <c r="AQ67" s="4"/>
      <c r="AR67" s="143"/>
      <c r="AS67" s="4"/>
      <c r="AT67" s="4"/>
      <c r="AU67" s="143"/>
      <c r="AV67" s="4"/>
      <c r="AW67" s="143"/>
      <c r="AX67" s="4"/>
      <c r="AY67" s="135"/>
      <c r="AZ67" s="4"/>
      <c r="BA67" s="143"/>
      <c r="BB67" s="135"/>
      <c r="BC67" s="4"/>
      <c r="BD67" s="135"/>
      <c r="BE67" s="4"/>
      <c r="BF67" s="135"/>
      <c r="BG67" s="4"/>
      <c r="BH67" s="135"/>
      <c r="BM67" s="172">
        <f t="shared" ref="BM67:BM76" si="167">AE67*0.9</f>
        <v>0</v>
      </c>
      <c r="BN67" s="173">
        <f t="shared" ref="BN67:BN76" si="168">BM67*0.9</f>
        <v>0</v>
      </c>
      <c r="BO67" s="174">
        <f t="shared" ref="BO67:BO76" si="169">AG67*0.9</f>
        <v>0</v>
      </c>
      <c r="BP67" s="174">
        <f t="shared" ref="BP67:BP76" si="170">BO67*0.9</f>
        <v>0</v>
      </c>
      <c r="BQ67" s="174">
        <f t="shared" ref="BQ67:BQ76" si="171">AI67*0.9</f>
        <v>0</v>
      </c>
      <c r="BR67" s="174">
        <f t="shared" ref="BR67:BR76" si="172">BQ67*0.9</f>
        <v>0</v>
      </c>
      <c r="BS67" s="174">
        <f t="shared" ref="BS67:BS76" si="173">BT67*0.9</f>
        <v>0</v>
      </c>
      <c r="BT67" s="172">
        <f t="shared" ref="BT67:BT76" si="174">AK67*0.9</f>
        <v>0</v>
      </c>
      <c r="BU67" s="9">
        <f t="shared" ref="BU67:BU76" si="175">AL67*0.9</f>
        <v>0</v>
      </c>
      <c r="BV67" s="9">
        <f t="shared" ref="BV67:BV76" si="176">BU67*0.9</f>
        <v>0</v>
      </c>
      <c r="BW67" s="9">
        <f t="shared" ref="BW67:BW76" si="177">AN67*0.9</f>
        <v>0</v>
      </c>
      <c r="BX67" s="181">
        <f t="shared" ref="BX67:BX76" si="178">BW67*0.9</f>
        <v>0</v>
      </c>
      <c r="BY67" s="9">
        <f t="shared" ref="BY67:BY76" si="179">AP67*0.9</f>
        <v>0</v>
      </c>
      <c r="BZ67" s="9">
        <f t="shared" ref="BZ67:BZ76" si="180">BY67*0.9</f>
        <v>0</v>
      </c>
      <c r="CA67" s="9">
        <f t="shared" ref="CA67:CA76" si="181">CB67*0.9</f>
        <v>0</v>
      </c>
      <c r="CB67" s="9">
        <f t="shared" ref="CB67:CB76" si="182">AR67*0.9</f>
        <v>0</v>
      </c>
      <c r="CC67" s="172">
        <f t="shared" ref="CC67:CC76" si="183">AU67*0.9</f>
        <v>0</v>
      </c>
      <c r="CD67" s="186">
        <f t="shared" ref="CD67:CD76" si="184">CC67*0.9*0.9</f>
        <v>0</v>
      </c>
      <c r="CE67" s="186">
        <f t="shared" ref="CE67:CE76" si="185">AW67*0.9</f>
        <v>0</v>
      </c>
      <c r="CF67" s="186">
        <f t="shared" ref="CF67:CF76" si="186">CE67*0.9*0.9</f>
        <v>0</v>
      </c>
      <c r="CG67" s="186">
        <f t="shared" ref="CG67:CG76" si="187">AY67*0.9</f>
        <v>0</v>
      </c>
      <c r="CH67" s="186">
        <f t="shared" ref="CH67:CH76" si="188">CG67*0.9*0.9</f>
        <v>0</v>
      </c>
      <c r="CI67" s="186">
        <f t="shared" ref="CI67:CI76" si="189">CJ67*0.9*0.9</f>
        <v>0</v>
      </c>
      <c r="CJ67" s="187">
        <f t="shared" ref="CJ67:CJ76" si="190">BA67*0.9</f>
        <v>0</v>
      </c>
      <c r="CK67" s="194">
        <f t="shared" ref="CK67:CK76" si="191">CD67-CD67*10/100</f>
        <v>0</v>
      </c>
      <c r="CL67" s="194">
        <f t="shared" ref="CL67:CL76" si="192">CF67-CF67*10/100</f>
        <v>0</v>
      </c>
      <c r="CM67" s="194">
        <f t="shared" ref="CM67:CM76" si="193">CH67-CH67*10/100</f>
        <v>0</v>
      </c>
      <c r="CN67" s="194">
        <f t="shared" ref="CN67:CN76" si="194">CI67-CI67*10/100</f>
        <v>0</v>
      </c>
      <c r="CO67" s="195">
        <f t="shared" ref="CO67:CO76" si="195">BB67*0.9</f>
        <v>0</v>
      </c>
      <c r="CP67" s="196">
        <f t="shared" ref="CP67:CP76" si="196">CO67*0.9*0.9</f>
        <v>0</v>
      </c>
      <c r="CQ67" s="195">
        <f t="shared" ref="CQ67:CQ76" si="197">BD67*0.9</f>
        <v>0</v>
      </c>
      <c r="CR67" s="196">
        <f t="shared" ref="CR67:CR76" si="198">CQ67*0.9*0.9</f>
        <v>0</v>
      </c>
      <c r="CS67" s="195">
        <f t="shared" ref="CS67:CS76" si="199">BF67*0.9</f>
        <v>0</v>
      </c>
      <c r="CT67" s="196">
        <f t="shared" ref="CT67:CT76" si="200">CS67*0.9*0.9</f>
        <v>0</v>
      </c>
      <c r="CU67" s="203">
        <f t="shared" ref="CU67:CU76" si="201">CV67*0.9*0.9</f>
        <v>0</v>
      </c>
      <c r="CV67" s="204">
        <f t="shared" ref="CV67:CV76" si="202">BH67*0.9</f>
        <v>0</v>
      </c>
      <c r="CW67" s="205"/>
      <c r="CX67" s="186">
        <f t="shared" ref="CX67:CX76" si="203">CW67*0.9*0.9</f>
        <v>0</v>
      </c>
      <c r="CY67" s="168"/>
      <c r="CZ67" s="168">
        <f t="shared" ref="CZ67:CZ76" si="204">CY67*0.9*0.9</f>
        <v>0</v>
      </c>
      <c r="DA67" s="168"/>
      <c r="DB67" s="168">
        <f t="shared" ref="DB67:DB76" si="205">DA67*0.9*0.9</f>
        <v>0</v>
      </c>
      <c r="DC67" s="168">
        <f t="shared" ref="DC67:DC76" si="206">DD67*0.9*0.9</f>
        <v>0</v>
      </c>
      <c r="DD67" s="205"/>
      <c r="DE67" s="13" t="s">
        <v>425</v>
      </c>
      <c r="DF67" s="194">
        <f t="shared" ref="DF67:DF76" si="207">CX67-CX67*10/100</f>
        <v>0</v>
      </c>
      <c r="DG67" s="194">
        <f t="shared" ref="DG67:DG76" si="208">DF67*0.9</f>
        <v>0</v>
      </c>
      <c r="DH67" s="194">
        <f t="shared" ref="DH67:DH76" si="209">CZ67-CZ67*10/100</f>
        <v>0</v>
      </c>
      <c r="DI67" s="194">
        <f t="shared" si="144"/>
        <v>0</v>
      </c>
      <c r="DJ67" s="194">
        <f t="shared" ref="DJ67:DJ76" si="210">DB67-DB67*10/100</f>
        <v>0</v>
      </c>
      <c r="DK67" s="194">
        <f t="shared" si="145"/>
        <v>0</v>
      </c>
      <c r="DL67" s="194">
        <f t="shared" si="146"/>
        <v>0</v>
      </c>
      <c r="DM67" s="194">
        <f t="shared" ref="DM67:DM76" si="211">DC67-DC67*10/100</f>
        <v>0</v>
      </c>
      <c r="DP67" s="205">
        <v>790.02</v>
      </c>
      <c r="DQ67" s="178">
        <f>DP67*0.7*1.05*0.9</f>
        <v>522.59823</v>
      </c>
      <c r="DR67" s="178">
        <v>790.02</v>
      </c>
      <c r="DS67" s="178">
        <f>DR67*0.7*1.05*0.9</f>
        <v>522.59823</v>
      </c>
      <c r="DT67" s="178">
        <v>790.02</v>
      </c>
      <c r="DU67" s="178">
        <f>DT67*0.7*1.05*0.9</f>
        <v>522.59823</v>
      </c>
      <c r="DV67" s="178">
        <v>790.02</v>
      </c>
      <c r="DW67" s="178">
        <f>DV67*0.7*1.05*0.9</f>
        <v>522.59823</v>
      </c>
      <c r="DX67" s="194">
        <f t="shared" ref="DX67:DX76" si="212">DQ67-DQ67*10/100</f>
        <v>470.338407</v>
      </c>
      <c r="DY67" s="194">
        <f t="shared" si="147"/>
        <v>423.3045663</v>
      </c>
      <c r="DZ67" s="194">
        <f t="shared" ref="DZ67:DZ76" si="213">DS67-DS67*10/100</f>
        <v>470.338407</v>
      </c>
      <c r="EA67" s="194">
        <f t="shared" si="148"/>
        <v>423.3045663</v>
      </c>
      <c r="EB67" s="194">
        <f t="shared" ref="EB67:EB76" si="214">DU67-DU67*10/100</f>
        <v>470.338407</v>
      </c>
      <c r="EC67" s="194">
        <f t="shared" si="149"/>
        <v>423.3045663</v>
      </c>
      <c r="ED67" s="194">
        <f t="shared" si="150"/>
        <v>423.3045663</v>
      </c>
      <c r="EE67" s="194">
        <f t="shared" ref="EE67:EE76" si="215">DW67-DW67*10/100</f>
        <v>470.338407</v>
      </c>
      <c r="EF67" s="178">
        <v>593.25</v>
      </c>
      <c r="EG67" s="238">
        <f>EF67*0.7*1.05</f>
        <v>436.03875</v>
      </c>
      <c r="EH67" s="238">
        <f>EF67*0.7*1.05</f>
        <v>436.03875</v>
      </c>
      <c r="EI67" s="238">
        <f>EF67*0.7*1.05</f>
        <v>436.03875</v>
      </c>
      <c r="EJ67" s="238">
        <f>EF67*0.7*1.05</f>
        <v>436.03875</v>
      </c>
      <c r="EK67" s="194">
        <f t="shared" ref="EK67:EK76" si="216">EG67-EG67*10/100</f>
        <v>392.434875</v>
      </c>
      <c r="EL67" s="194">
        <f t="shared" si="151"/>
        <v>353.1913875</v>
      </c>
      <c r="EM67" s="194">
        <f t="shared" ref="EM67:EM76" si="217">EH67-EH67*10/100</f>
        <v>392.434875</v>
      </c>
      <c r="EN67" s="194">
        <f t="shared" si="152"/>
        <v>353.1913875</v>
      </c>
      <c r="EO67" s="194">
        <f t="shared" ref="EO67:EO76" si="218">EI67-EI67*10/100</f>
        <v>392.434875</v>
      </c>
      <c r="EP67" s="194">
        <f t="shared" si="153"/>
        <v>353.1913875</v>
      </c>
      <c r="EQ67" s="194">
        <f t="shared" si="154"/>
        <v>353.1913875</v>
      </c>
      <c r="ER67" s="194">
        <f t="shared" ref="ER67:ER76" si="219">EJ67-EJ67*10/100</f>
        <v>392.434875</v>
      </c>
      <c r="ET67" s="238">
        <v>790.02</v>
      </c>
      <c r="EU67" s="238">
        <v>790.02</v>
      </c>
      <c r="EV67" s="238">
        <v>790.02</v>
      </c>
      <c r="EW67" s="238">
        <v>790.02</v>
      </c>
      <c r="EX67" s="248">
        <f t="shared" ref="EX67:EX74" si="220">ET67+(ET67*5/100)</f>
        <v>829.521</v>
      </c>
      <c r="EY67" s="248">
        <f t="shared" ref="EY67:EY74" si="221">EU67+(EU67*5/100)</f>
        <v>829.521</v>
      </c>
      <c r="EZ67" s="248">
        <f t="shared" ref="EZ67:EZ74" si="222">EV67+(EV67*5/100)</f>
        <v>829.521</v>
      </c>
      <c r="FA67" s="248">
        <f t="shared" ref="FA67:FA76" si="223">EW67+(EW67*5/100)</f>
        <v>829.521</v>
      </c>
      <c r="FB67" s="249">
        <f t="shared" ref="FB67:FB76" si="224">EX67-(EX67*30/100)</f>
        <v>580.6647</v>
      </c>
      <c r="FC67" s="249">
        <f t="shared" ref="FC67:FC76" si="225">EY67-(EY67*30/100)</f>
        <v>580.6647</v>
      </c>
      <c r="FD67" s="249">
        <f t="shared" ref="FD67:FD76" si="226">EZ67-(EZ67*30/100)</f>
        <v>580.6647</v>
      </c>
      <c r="FE67" s="249">
        <f t="shared" ref="FE67:FE76" si="227">FA67-(FA67*30/100)</f>
        <v>580.6647</v>
      </c>
      <c r="FF67" s="252">
        <v>580.6647</v>
      </c>
      <c r="FG67" s="252">
        <f t="shared" si="114"/>
        <v>380.97410967</v>
      </c>
      <c r="FH67" s="252">
        <v>580.6647</v>
      </c>
      <c r="FI67" s="252">
        <f t="shared" si="59"/>
        <v>380.97410967</v>
      </c>
      <c r="FJ67" s="252">
        <v>580.6647</v>
      </c>
      <c r="FK67" s="252">
        <f t="shared" si="98"/>
        <v>380.97410967</v>
      </c>
      <c r="FL67" s="252">
        <f t="shared" si="99"/>
        <v>380.97410967</v>
      </c>
      <c r="FM67" s="260">
        <v>580.6647</v>
      </c>
      <c r="FN67" s="267">
        <v>892.08</v>
      </c>
      <c r="FO67" s="262">
        <f t="shared" si="115"/>
        <v>531.099828</v>
      </c>
      <c r="FP67" s="269">
        <f t="shared" si="92"/>
        <v>430.19086068</v>
      </c>
      <c r="FQ67" s="262">
        <f t="shared" si="138"/>
        <v>316.1902825998</v>
      </c>
      <c r="FR67" s="262">
        <v>892.08</v>
      </c>
      <c r="FS67" s="262">
        <f t="shared" si="100"/>
        <v>531.099828</v>
      </c>
      <c r="FT67" s="262">
        <v>892.08</v>
      </c>
      <c r="FU67" s="262">
        <f t="shared" si="139"/>
        <v>531.099828</v>
      </c>
      <c r="FV67" s="278">
        <v>655.6788</v>
      </c>
      <c r="FW67" s="279">
        <f t="shared" si="116"/>
        <v>531.099828</v>
      </c>
      <c r="FX67" s="269">
        <f t="shared" si="56"/>
        <v>477.9898452</v>
      </c>
      <c r="FY67" s="279">
        <v>655.6788</v>
      </c>
      <c r="FZ67" s="279">
        <f t="shared" si="101"/>
        <v>590.11092</v>
      </c>
      <c r="GA67" s="279">
        <v>655.6788</v>
      </c>
      <c r="GB67" s="279">
        <f t="shared" si="102"/>
        <v>342.876698703</v>
      </c>
      <c r="GC67" s="279">
        <v>655.6788</v>
      </c>
      <c r="GD67" s="278">
        <v>590.11</v>
      </c>
      <c r="GE67" s="284">
        <f t="shared" si="157"/>
        <v>531.099</v>
      </c>
      <c r="GF67" s="284">
        <f t="shared" si="158"/>
        <v>531.099</v>
      </c>
      <c r="GG67" s="284">
        <v>590.11</v>
      </c>
      <c r="GH67" s="284">
        <f t="shared" si="160"/>
        <v>531.099</v>
      </c>
      <c r="GI67" s="284">
        <v>590.11</v>
      </c>
      <c r="GJ67" s="284">
        <f t="shared" si="159"/>
        <v>531.099</v>
      </c>
      <c r="GK67" s="279"/>
      <c r="GL67" s="279">
        <v>590.11</v>
      </c>
      <c r="GM67" s="290">
        <v>897</v>
      </c>
      <c r="GN67" s="290">
        <v>897</v>
      </c>
      <c r="GO67" s="265">
        <v>0</v>
      </c>
      <c r="GP67" s="290">
        <v>897</v>
      </c>
      <c r="GQ67" s="265">
        <v>0</v>
      </c>
      <c r="GR67" s="290">
        <v>897</v>
      </c>
      <c r="GS67" s="265">
        <v>0</v>
      </c>
      <c r="GU67" s="279"/>
      <c r="GV67" s="297"/>
    </row>
    <row r="68" ht="25.5" spans="1:204">
      <c r="A68" s="43" t="s">
        <v>481</v>
      </c>
      <c r="B68" s="75" t="s">
        <v>455</v>
      </c>
      <c r="C68" s="64" t="s">
        <v>422</v>
      </c>
      <c r="D68" s="56" t="s">
        <v>479</v>
      </c>
      <c r="E68" s="56" t="s">
        <v>401</v>
      </c>
      <c r="F68" s="56" t="s">
        <v>422</v>
      </c>
      <c r="G68" s="46" t="s">
        <v>423</v>
      </c>
      <c r="H68" s="56" t="s">
        <v>482</v>
      </c>
      <c r="I68" s="111"/>
      <c r="J68" s="94">
        <v>161.868</v>
      </c>
      <c r="K68" s="94">
        <v>161.868</v>
      </c>
      <c r="L68" s="91"/>
      <c r="M68" s="91"/>
      <c r="N68" s="92">
        <f t="shared" si="161"/>
        <v>101.97684</v>
      </c>
      <c r="O68" s="104">
        <f t="shared" si="162"/>
        <v>113.3076</v>
      </c>
      <c r="P68" s="92">
        <f t="shared" si="163"/>
        <v>101.97684</v>
      </c>
      <c r="Q68" s="104">
        <f>K68*1.7-K68</f>
        <v>113.3076</v>
      </c>
      <c r="R68" s="92">
        <f t="shared" si="164"/>
        <v>0</v>
      </c>
      <c r="S68" s="104"/>
      <c r="T68" s="92">
        <f t="shared" si="165"/>
        <v>0</v>
      </c>
      <c r="U68" s="93"/>
      <c r="V68" s="92">
        <f t="shared" si="166"/>
        <v>0</v>
      </c>
      <c r="W68" s="93"/>
      <c r="X68" s="92"/>
      <c r="Y68" s="93"/>
      <c r="Z68" s="92"/>
      <c r="AA68" s="93"/>
      <c r="AB68" s="92"/>
      <c r="AC68" s="93"/>
      <c r="AD68" s="92"/>
      <c r="AE68" s="135"/>
      <c r="AF68" s="92"/>
      <c r="AG68" s="135"/>
      <c r="AH68" s="92"/>
      <c r="AI68" s="135"/>
      <c r="AJ68" s="92"/>
      <c r="AK68" s="135"/>
      <c r="AL68" s="143"/>
      <c r="AM68" s="4"/>
      <c r="AN68" s="143"/>
      <c r="AO68" s="4"/>
      <c r="AP68" s="143"/>
      <c r="AQ68" s="4"/>
      <c r="AR68" s="135"/>
      <c r="AS68" s="4"/>
      <c r="AT68" s="4"/>
      <c r="AU68" s="143"/>
      <c r="AV68" s="4"/>
      <c r="AW68" s="135"/>
      <c r="AX68" s="4"/>
      <c r="AY68" s="135"/>
      <c r="AZ68" s="4"/>
      <c r="BA68" s="135"/>
      <c r="BB68" s="135"/>
      <c r="BC68" s="4"/>
      <c r="BD68" s="135"/>
      <c r="BE68" s="4"/>
      <c r="BF68" s="135"/>
      <c r="BG68" s="4"/>
      <c r="BH68" s="135"/>
      <c r="BM68" s="172">
        <f t="shared" si="167"/>
        <v>0</v>
      </c>
      <c r="BN68" s="173">
        <f t="shared" si="168"/>
        <v>0</v>
      </c>
      <c r="BO68" s="174">
        <f t="shared" si="169"/>
        <v>0</v>
      </c>
      <c r="BP68" s="174">
        <f t="shared" si="170"/>
        <v>0</v>
      </c>
      <c r="BQ68" s="174">
        <f t="shared" si="171"/>
        <v>0</v>
      </c>
      <c r="BR68" s="174">
        <f t="shared" si="172"/>
        <v>0</v>
      </c>
      <c r="BS68" s="174">
        <f t="shared" si="173"/>
        <v>0</v>
      </c>
      <c r="BT68" s="172">
        <f t="shared" si="174"/>
        <v>0</v>
      </c>
      <c r="BU68" s="9">
        <f t="shared" si="175"/>
        <v>0</v>
      </c>
      <c r="BV68" s="9">
        <f t="shared" si="176"/>
        <v>0</v>
      </c>
      <c r="BW68" s="9">
        <f t="shared" si="177"/>
        <v>0</v>
      </c>
      <c r="BX68" s="181">
        <f t="shared" si="178"/>
        <v>0</v>
      </c>
      <c r="BY68" s="9">
        <f t="shared" si="179"/>
        <v>0</v>
      </c>
      <c r="BZ68" s="9">
        <f t="shared" si="180"/>
        <v>0</v>
      </c>
      <c r="CA68" s="9">
        <f t="shared" si="181"/>
        <v>0</v>
      </c>
      <c r="CB68" s="9">
        <f t="shared" si="182"/>
        <v>0</v>
      </c>
      <c r="CC68" s="172">
        <f t="shared" si="183"/>
        <v>0</v>
      </c>
      <c r="CD68" s="186">
        <f t="shared" si="184"/>
        <v>0</v>
      </c>
      <c r="CE68" s="186">
        <f t="shared" si="185"/>
        <v>0</v>
      </c>
      <c r="CF68" s="186">
        <f t="shared" si="186"/>
        <v>0</v>
      </c>
      <c r="CG68" s="186">
        <f t="shared" si="187"/>
        <v>0</v>
      </c>
      <c r="CH68" s="186">
        <f t="shared" si="188"/>
        <v>0</v>
      </c>
      <c r="CI68" s="186">
        <f t="shared" si="189"/>
        <v>0</v>
      </c>
      <c r="CJ68" s="187">
        <f t="shared" si="190"/>
        <v>0</v>
      </c>
      <c r="CK68" s="194">
        <f t="shared" si="191"/>
        <v>0</v>
      </c>
      <c r="CL68" s="194">
        <f t="shared" si="192"/>
        <v>0</v>
      </c>
      <c r="CM68" s="194">
        <f t="shared" si="193"/>
        <v>0</v>
      </c>
      <c r="CN68" s="194">
        <f t="shared" si="194"/>
        <v>0</v>
      </c>
      <c r="CO68" s="195">
        <f t="shared" si="195"/>
        <v>0</v>
      </c>
      <c r="CP68" s="196">
        <f t="shared" si="196"/>
        <v>0</v>
      </c>
      <c r="CQ68" s="195">
        <f t="shared" si="197"/>
        <v>0</v>
      </c>
      <c r="CR68" s="196">
        <f t="shared" si="198"/>
        <v>0</v>
      </c>
      <c r="CS68" s="195">
        <f t="shared" si="199"/>
        <v>0</v>
      </c>
      <c r="CT68" s="196">
        <f t="shared" si="200"/>
        <v>0</v>
      </c>
      <c r="CU68" s="203">
        <f t="shared" si="201"/>
        <v>0</v>
      </c>
      <c r="CV68" s="204">
        <f t="shared" si="202"/>
        <v>0</v>
      </c>
      <c r="CW68" s="205"/>
      <c r="CX68" s="186">
        <f t="shared" si="203"/>
        <v>0</v>
      </c>
      <c r="CY68" s="168"/>
      <c r="CZ68" s="168">
        <f t="shared" si="204"/>
        <v>0</v>
      </c>
      <c r="DA68" s="168"/>
      <c r="DB68" s="168">
        <f t="shared" si="205"/>
        <v>0</v>
      </c>
      <c r="DC68" s="168">
        <f t="shared" si="206"/>
        <v>0</v>
      </c>
      <c r="DD68" s="205"/>
      <c r="DE68" s="13" t="s">
        <v>425</v>
      </c>
      <c r="DF68" s="194">
        <f t="shared" si="207"/>
        <v>0</v>
      </c>
      <c r="DG68" s="194">
        <f t="shared" si="208"/>
        <v>0</v>
      </c>
      <c r="DH68" s="194">
        <f t="shared" si="209"/>
        <v>0</v>
      </c>
      <c r="DI68" s="194">
        <f t="shared" si="144"/>
        <v>0</v>
      </c>
      <c r="DJ68" s="194">
        <f t="shared" si="210"/>
        <v>0</v>
      </c>
      <c r="DK68" s="194">
        <f t="shared" si="145"/>
        <v>0</v>
      </c>
      <c r="DL68" s="194">
        <f t="shared" si="146"/>
        <v>0</v>
      </c>
      <c r="DM68" s="194">
        <f t="shared" si="211"/>
        <v>0</v>
      </c>
      <c r="DP68" s="205">
        <v>988.8</v>
      </c>
      <c r="DQ68" s="178">
        <f>DP68*0.7*1.05*0.9</f>
        <v>654.0912</v>
      </c>
      <c r="DR68" s="178">
        <v>988.8</v>
      </c>
      <c r="DS68" s="178">
        <f>DR68*0.7*1.05*0.9</f>
        <v>654.0912</v>
      </c>
      <c r="DT68" s="178">
        <v>988.8</v>
      </c>
      <c r="DU68" s="178">
        <f>DT68*0.7*1.05*0.9</f>
        <v>654.0912</v>
      </c>
      <c r="DV68" s="178">
        <v>988.8</v>
      </c>
      <c r="DW68" s="178">
        <f>DV68*0.7*1.05*0.9</f>
        <v>654.0912</v>
      </c>
      <c r="DX68" s="194">
        <f t="shared" si="212"/>
        <v>588.68208</v>
      </c>
      <c r="DY68" s="194">
        <f t="shared" si="147"/>
        <v>529.813872</v>
      </c>
      <c r="DZ68" s="194">
        <f t="shared" si="213"/>
        <v>588.68208</v>
      </c>
      <c r="EA68" s="194">
        <f t="shared" si="148"/>
        <v>529.813872</v>
      </c>
      <c r="EB68" s="194">
        <f t="shared" si="214"/>
        <v>588.68208</v>
      </c>
      <c r="EC68" s="194">
        <f t="shared" si="149"/>
        <v>529.813872</v>
      </c>
      <c r="ED68" s="194">
        <f t="shared" si="150"/>
        <v>529.813872</v>
      </c>
      <c r="EE68" s="194">
        <f t="shared" si="215"/>
        <v>588.68208</v>
      </c>
      <c r="EF68" s="178">
        <v>690.69</v>
      </c>
      <c r="EG68" s="238">
        <f>EF68*0.7*1.05</f>
        <v>507.65715</v>
      </c>
      <c r="EH68" s="238">
        <f>EF68*0.7*1.05</f>
        <v>507.65715</v>
      </c>
      <c r="EI68" s="238">
        <f>EF68*0.7*1.05</f>
        <v>507.65715</v>
      </c>
      <c r="EJ68" s="238">
        <f>EF68*0.7*1.05</f>
        <v>507.65715</v>
      </c>
      <c r="EK68" s="194">
        <f t="shared" si="216"/>
        <v>456.891435</v>
      </c>
      <c r="EL68" s="194">
        <f t="shared" si="151"/>
        <v>411.2022915</v>
      </c>
      <c r="EM68" s="194">
        <f t="shared" si="217"/>
        <v>456.891435</v>
      </c>
      <c r="EN68" s="194">
        <f t="shared" si="152"/>
        <v>411.2022915</v>
      </c>
      <c r="EO68" s="194">
        <f t="shared" si="218"/>
        <v>456.891435</v>
      </c>
      <c r="EP68" s="194">
        <f t="shared" si="153"/>
        <v>411.2022915</v>
      </c>
      <c r="EQ68" s="194">
        <f t="shared" si="154"/>
        <v>411.2022915</v>
      </c>
      <c r="ER68" s="194">
        <f t="shared" si="219"/>
        <v>456.891435</v>
      </c>
      <c r="ET68" s="238">
        <v>993.45</v>
      </c>
      <c r="EU68" s="238">
        <v>993.45</v>
      </c>
      <c r="EV68" s="238">
        <v>993.45</v>
      </c>
      <c r="EW68" s="238">
        <v>993.45</v>
      </c>
      <c r="EX68" s="248">
        <f t="shared" si="220"/>
        <v>1043.1225</v>
      </c>
      <c r="EY68" s="248">
        <f t="shared" si="221"/>
        <v>1043.1225</v>
      </c>
      <c r="EZ68" s="248">
        <f t="shared" si="222"/>
        <v>1043.1225</v>
      </c>
      <c r="FA68" s="248">
        <f t="shared" si="223"/>
        <v>1043.1225</v>
      </c>
      <c r="FB68" s="249">
        <f t="shared" si="224"/>
        <v>730.18575</v>
      </c>
      <c r="FC68" s="249">
        <f t="shared" si="225"/>
        <v>730.18575</v>
      </c>
      <c r="FD68" s="249">
        <f t="shared" si="226"/>
        <v>730.18575</v>
      </c>
      <c r="FE68" s="249">
        <f t="shared" si="227"/>
        <v>730.18575</v>
      </c>
      <c r="FF68" s="252">
        <v>730.18575</v>
      </c>
      <c r="FG68" s="252">
        <f t="shared" si="114"/>
        <v>479.074870575</v>
      </c>
      <c r="FH68" s="252">
        <v>730.18575</v>
      </c>
      <c r="FI68" s="252">
        <f t="shared" si="59"/>
        <v>479.074870575</v>
      </c>
      <c r="FJ68" s="252">
        <v>730.18575</v>
      </c>
      <c r="FK68" s="252">
        <f t="shared" si="98"/>
        <v>479.074870575</v>
      </c>
      <c r="FL68" s="252">
        <f t="shared" si="99"/>
        <v>479.074870575</v>
      </c>
      <c r="FM68" s="260">
        <v>730.18575</v>
      </c>
      <c r="FN68" s="267">
        <v>997.5</v>
      </c>
      <c r="FO68" s="262">
        <f t="shared" si="115"/>
        <v>593.861625</v>
      </c>
      <c r="FP68" s="269">
        <f t="shared" si="92"/>
        <v>481.02791625</v>
      </c>
      <c r="FQ68" s="262">
        <f t="shared" si="138"/>
        <v>353.55551844375</v>
      </c>
      <c r="FR68" s="262">
        <v>997.5</v>
      </c>
      <c r="FS68" s="262">
        <f t="shared" si="100"/>
        <v>593.861625</v>
      </c>
      <c r="FT68" s="262">
        <v>997.5</v>
      </c>
      <c r="FU68" s="262">
        <f t="shared" si="139"/>
        <v>593.861625</v>
      </c>
      <c r="FV68" s="278">
        <v>733.1625</v>
      </c>
      <c r="FW68" s="279">
        <f t="shared" si="116"/>
        <v>593.861625</v>
      </c>
      <c r="FX68" s="269">
        <f t="shared" si="56"/>
        <v>534.4754625</v>
      </c>
      <c r="FY68" s="279">
        <v>733.1625</v>
      </c>
      <c r="FZ68" s="279">
        <f t="shared" si="101"/>
        <v>659.84625</v>
      </c>
      <c r="GA68" s="279">
        <v>733.1625</v>
      </c>
      <c r="GB68" s="279">
        <f t="shared" si="102"/>
        <v>431.1673835175</v>
      </c>
      <c r="GC68" s="279">
        <v>733.1625</v>
      </c>
      <c r="GD68" s="278">
        <v>659.85</v>
      </c>
      <c r="GE68" s="284">
        <f t="shared" si="157"/>
        <v>593.865</v>
      </c>
      <c r="GF68" s="284">
        <f t="shared" si="158"/>
        <v>593.865</v>
      </c>
      <c r="GG68" s="284">
        <v>659.85</v>
      </c>
      <c r="GH68" s="284">
        <f t="shared" si="160"/>
        <v>593.865</v>
      </c>
      <c r="GI68" s="284">
        <v>659.85</v>
      </c>
      <c r="GJ68" s="284">
        <f t="shared" si="159"/>
        <v>593.865</v>
      </c>
      <c r="GK68" s="279"/>
      <c r="GL68" s="279">
        <v>659.85</v>
      </c>
      <c r="GM68" s="290">
        <v>1069</v>
      </c>
      <c r="GN68" s="290">
        <v>1069</v>
      </c>
      <c r="GO68" s="265">
        <v>0</v>
      </c>
      <c r="GP68" s="290">
        <v>1069</v>
      </c>
      <c r="GQ68" s="265">
        <v>0</v>
      </c>
      <c r="GR68" s="290">
        <v>1069</v>
      </c>
      <c r="GS68" s="265">
        <v>0</v>
      </c>
      <c r="GU68" s="279"/>
      <c r="GV68" s="297"/>
    </row>
    <row r="69" ht="25.5" spans="1:204">
      <c r="A69" s="43" t="s">
        <v>483</v>
      </c>
      <c r="B69" s="75" t="s">
        <v>455</v>
      </c>
      <c r="C69" s="64" t="s">
        <v>86</v>
      </c>
      <c r="D69" s="56" t="s">
        <v>479</v>
      </c>
      <c r="E69" s="56" t="s">
        <v>401</v>
      </c>
      <c r="F69" s="56" t="s">
        <v>86</v>
      </c>
      <c r="G69" s="46" t="s">
        <v>423</v>
      </c>
      <c r="H69" s="56" t="s">
        <v>484</v>
      </c>
      <c r="I69" s="111"/>
      <c r="J69" s="112">
        <v>112.02</v>
      </c>
      <c r="K69" s="112">
        <v>120.54</v>
      </c>
      <c r="L69" s="113">
        <v>120.54</v>
      </c>
      <c r="M69" s="113"/>
      <c r="N69" s="92">
        <f t="shared" si="161"/>
        <v>70.5726</v>
      </c>
      <c r="O69" s="104">
        <f t="shared" si="162"/>
        <v>78.414</v>
      </c>
      <c r="P69" s="92">
        <f t="shared" si="163"/>
        <v>75.9402</v>
      </c>
      <c r="Q69" s="104">
        <f>K69*1.7-K69</f>
        <v>84.378</v>
      </c>
      <c r="R69" s="92">
        <f t="shared" si="164"/>
        <v>75.9402</v>
      </c>
      <c r="S69" s="104">
        <f>L69*1.7-L69</f>
        <v>84.378</v>
      </c>
      <c r="T69" s="92">
        <f t="shared" si="165"/>
        <v>0</v>
      </c>
      <c r="U69" s="93"/>
      <c r="V69" s="92">
        <f t="shared" si="166"/>
        <v>0</v>
      </c>
      <c r="W69" s="93"/>
      <c r="X69" s="92"/>
      <c r="Y69" s="93"/>
      <c r="Z69" s="92"/>
      <c r="AA69" s="93"/>
      <c r="AB69" s="92"/>
      <c r="AC69" s="93"/>
      <c r="AD69" s="92"/>
      <c r="AE69" s="135"/>
      <c r="AF69" s="92"/>
      <c r="AG69" s="135"/>
      <c r="AH69" s="92"/>
      <c r="AI69" s="135"/>
      <c r="AJ69" s="92"/>
      <c r="AK69" s="135"/>
      <c r="AL69" s="143"/>
      <c r="AM69" s="4"/>
      <c r="AN69" s="143"/>
      <c r="AO69" s="4"/>
      <c r="AP69" s="143"/>
      <c r="AQ69" s="4"/>
      <c r="AR69" s="143"/>
      <c r="AS69" s="4"/>
      <c r="AT69" s="4"/>
      <c r="AU69" s="143"/>
      <c r="AV69" s="4"/>
      <c r="AW69" s="143"/>
      <c r="AX69" s="4"/>
      <c r="AY69" s="143"/>
      <c r="AZ69" s="4"/>
      <c r="BA69" s="135"/>
      <c r="BB69" s="135"/>
      <c r="BC69" s="4"/>
      <c r="BD69" s="135"/>
      <c r="BE69" s="4"/>
      <c r="BF69" s="135"/>
      <c r="BG69" s="4"/>
      <c r="BH69" s="135"/>
      <c r="BM69" s="172">
        <f t="shared" si="167"/>
        <v>0</v>
      </c>
      <c r="BN69" s="173">
        <f t="shared" si="168"/>
        <v>0</v>
      </c>
      <c r="BO69" s="174">
        <f t="shared" si="169"/>
        <v>0</v>
      </c>
      <c r="BP69" s="174">
        <f t="shared" si="170"/>
        <v>0</v>
      </c>
      <c r="BQ69" s="174">
        <f t="shared" si="171"/>
        <v>0</v>
      </c>
      <c r="BR69" s="174">
        <f t="shared" si="172"/>
        <v>0</v>
      </c>
      <c r="BS69" s="174">
        <f t="shared" si="173"/>
        <v>0</v>
      </c>
      <c r="BT69" s="172">
        <f t="shared" si="174"/>
        <v>0</v>
      </c>
      <c r="BU69" s="9">
        <f t="shared" si="175"/>
        <v>0</v>
      </c>
      <c r="BV69" s="9">
        <f t="shared" si="176"/>
        <v>0</v>
      </c>
      <c r="BW69" s="9">
        <f t="shared" si="177"/>
        <v>0</v>
      </c>
      <c r="BX69" s="181">
        <f t="shared" si="178"/>
        <v>0</v>
      </c>
      <c r="BY69" s="9">
        <f t="shared" si="179"/>
        <v>0</v>
      </c>
      <c r="BZ69" s="9">
        <f t="shared" si="180"/>
        <v>0</v>
      </c>
      <c r="CA69" s="9">
        <f t="shared" si="181"/>
        <v>0</v>
      </c>
      <c r="CB69" s="9">
        <f t="shared" si="182"/>
        <v>0</v>
      </c>
      <c r="CC69" s="172">
        <f t="shared" si="183"/>
        <v>0</v>
      </c>
      <c r="CD69" s="186">
        <f t="shared" si="184"/>
        <v>0</v>
      </c>
      <c r="CE69" s="186">
        <f t="shared" si="185"/>
        <v>0</v>
      </c>
      <c r="CF69" s="186">
        <f t="shared" si="186"/>
        <v>0</v>
      </c>
      <c r="CG69" s="186">
        <f t="shared" si="187"/>
        <v>0</v>
      </c>
      <c r="CH69" s="186">
        <f t="shared" si="188"/>
        <v>0</v>
      </c>
      <c r="CI69" s="186">
        <f t="shared" si="189"/>
        <v>0</v>
      </c>
      <c r="CJ69" s="187">
        <f t="shared" si="190"/>
        <v>0</v>
      </c>
      <c r="CK69" s="194">
        <f t="shared" si="191"/>
        <v>0</v>
      </c>
      <c r="CL69" s="194">
        <f t="shared" si="192"/>
        <v>0</v>
      </c>
      <c r="CM69" s="194">
        <f t="shared" si="193"/>
        <v>0</v>
      </c>
      <c r="CN69" s="194">
        <f t="shared" si="194"/>
        <v>0</v>
      </c>
      <c r="CO69" s="195">
        <f t="shared" si="195"/>
        <v>0</v>
      </c>
      <c r="CP69" s="196">
        <f t="shared" si="196"/>
        <v>0</v>
      </c>
      <c r="CQ69" s="195">
        <f t="shared" si="197"/>
        <v>0</v>
      </c>
      <c r="CR69" s="196">
        <f t="shared" si="198"/>
        <v>0</v>
      </c>
      <c r="CS69" s="195">
        <f t="shared" si="199"/>
        <v>0</v>
      </c>
      <c r="CT69" s="196">
        <f t="shared" si="200"/>
        <v>0</v>
      </c>
      <c r="CU69" s="203">
        <f t="shared" si="201"/>
        <v>0</v>
      </c>
      <c r="CV69" s="204">
        <f t="shared" si="202"/>
        <v>0</v>
      </c>
      <c r="CW69" s="205"/>
      <c r="CX69" s="186">
        <f t="shared" si="203"/>
        <v>0</v>
      </c>
      <c r="CY69" s="168"/>
      <c r="CZ69" s="168">
        <f t="shared" si="204"/>
        <v>0</v>
      </c>
      <c r="DA69" s="168"/>
      <c r="DB69" s="168">
        <f t="shared" si="205"/>
        <v>0</v>
      </c>
      <c r="DC69" s="168">
        <f t="shared" si="206"/>
        <v>0</v>
      </c>
      <c r="DD69" s="205"/>
      <c r="DE69" s="13" t="s">
        <v>425</v>
      </c>
      <c r="DF69" s="194">
        <f t="shared" si="207"/>
        <v>0</v>
      </c>
      <c r="DG69" s="194">
        <f t="shared" si="208"/>
        <v>0</v>
      </c>
      <c r="DH69" s="194">
        <f t="shared" si="209"/>
        <v>0</v>
      </c>
      <c r="DI69" s="194">
        <f t="shared" si="144"/>
        <v>0</v>
      </c>
      <c r="DJ69" s="194">
        <f t="shared" si="210"/>
        <v>0</v>
      </c>
      <c r="DK69" s="194">
        <f t="shared" si="145"/>
        <v>0</v>
      </c>
      <c r="DL69" s="194">
        <f t="shared" si="146"/>
        <v>0</v>
      </c>
      <c r="DM69" s="194">
        <f t="shared" si="211"/>
        <v>0</v>
      </c>
      <c r="DP69" s="205">
        <v>988.8</v>
      </c>
      <c r="DQ69" s="178">
        <f>DP69*0.7*1.05*0.9</f>
        <v>654.0912</v>
      </c>
      <c r="DR69" s="178">
        <v>988.8</v>
      </c>
      <c r="DS69" s="178">
        <f>DR69*0.7*1.05*0.9</f>
        <v>654.0912</v>
      </c>
      <c r="DT69" s="178">
        <v>988.8</v>
      </c>
      <c r="DU69" s="178">
        <f>DT69*0.7*1.05*0.9</f>
        <v>654.0912</v>
      </c>
      <c r="DV69" s="178">
        <v>988.8</v>
      </c>
      <c r="DW69" s="178">
        <f>DV69*0.7*1.05*0.9</f>
        <v>654.0912</v>
      </c>
      <c r="DX69" s="194">
        <f t="shared" si="212"/>
        <v>588.68208</v>
      </c>
      <c r="DY69" s="194">
        <f t="shared" si="147"/>
        <v>529.813872</v>
      </c>
      <c r="DZ69" s="194">
        <f t="shared" si="213"/>
        <v>588.68208</v>
      </c>
      <c r="EA69" s="194">
        <f t="shared" si="148"/>
        <v>529.813872</v>
      </c>
      <c r="EB69" s="194">
        <f t="shared" si="214"/>
        <v>588.68208</v>
      </c>
      <c r="EC69" s="194">
        <f t="shared" si="149"/>
        <v>529.813872</v>
      </c>
      <c r="ED69" s="194">
        <f t="shared" si="150"/>
        <v>529.813872</v>
      </c>
      <c r="EE69" s="194">
        <f t="shared" si="215"/>
        <v>588.68208</v>
      </c>
      <c r="EF69" s="178">
        <v>690.69</v>
      </c>
      <c r="EG69" s="238">
        <f>EF69*0.7*1.05</f>
        <v>507.65715</v>
      </c>
      <c r="EH69" s="238">
        <f>EF69*0.7*1.05</f>
        <v>507.65715</v>
      </c>
      <c r="EI69" s="238">
        <f>EF69*0.7*1.05</f>
        <v>507.65715</v>
      </c>
      <c r="EJ69" s="238">
        <f>EF69*0.7*1.05</f>
        <v>507.65715</v>
      </c>
      <c r="EK69" s="194">
        <f t="shared" si="216"/>
        <v>456.891435</v>
      </c>
      <c r="EL69" s="194">
        <f t="shared" si="151"/>
        <v>411.2022915</v>
      </c>
      <c r="EM69" s="194">
        <f t="shared" si="217"/>
        <v>456.891435</v>
      </c>
      <c r="EN69" s="194">
        <f t="shared" si="152"/>
        <v>411.2022915</v>
      </c>
      <c r="EO69" s="194">
        <f t="shared" si="218"/>
        <v>456.891435</v>
      </c>
      <c r="EP69" s="194">
        <f t="shared" si="153"/>
        <v>411.2022915</v>
      </c>
      <c r="EQ69" s="194">
        <f t="shared" si="154"/>
        <v>411.2022915</v>
      </c>
      <c r="ER69" s="194">
        <f t="shared" si="219"/>
        <v>456.891435</v>
      </c>
      <c r="ET69" s="238">
        <v>993.45</v>
      </c>
      <c r="EU69" s="238">
        <v>993.45</v>
      </c>
      <c r="EV69" s="238">
        <v>993.45</v>
      </c>
      <c r="EW69" s="238">
        <v>993.45</v>
      </c>
      <c r="EX69" s="248">
        <f t="shared" si="220"/>
        <v>1043.1225</v>
      </c>
      <c r="EY69" s="248">
        <f t="shared" si="221"/>
        <v>1043.1225</v>
      </c>
      <c r="EZ69" s="248">
        <f t="shared" si="222"/>
        <v>1043.1225</v>
      </c>
      <c r="FA69" s="248">
        <f t="shared" si="223"/>
        <v>1043.1225</v>
      </c>
      <c r="FB69" s="249">
        <f t="shared" si="224"/>
        <v>730.18575</v>
      </c>
      <c r="FC69" s="249">
        <f t="shared" si="225"/>
        <v>730.18575</v>
      </c>
      <c r="FD69" s="249">
        <f t="shared" si="226"/>
        <v>730.18575</v>
      </c>
      <c r="FE69" s="249">
        <f t="shared" si="227"/>
        <v>730.18575</v>
      </c>
      <c r="FF69" s="252">
        <v>730.18575</v>
      </c>
      <c r="FG69" s="252">
        <f t="shared" si="114"/>
        <v>479.074870575</v>
      </c>
      <c r="FH69" s="252">
        <v>730.18575</v>
      </c>
      <c r="FI69" s="252">
        <f t="shared" si="59"/>
        <v>479.074870575</v>
      </c>
      <c r="FJ69" s="252">
        <v>730.18575</v>
      </c>
      <c r="FK69" s="252">
        <f t="shared" si="98"/>
        <v>479.074870575</v>
      </c>
      <c r="FL69" s="252">
        <f t="shared" si="99"/>
        <v>479.074870575</v>
      </c>
      <c r="FM69" s="260">
        <v>730.18575</v>
      </c>
      <c r="FN69" s="267">
        <v>997.5</v>
      </c>
      <c r="FO69" s="262">
        <f t="shared" si="115"/>
        <v>593.861625</v>
      </c>
      <c r="FP69" s="269">
        <f t="shared" si="92"/>
        <v>481.02791625</v>
      </c>
      <c r="FQ69" s="262">
        <f t="shared" si="138"/>
        <v>353.55551844375</v>
      </c>
      <c r="FR69" s="262">
        <v>997.5</v>
      </c>
      <c r="FS69" s="262">
        <f t="shared" si="100"/>
        <v>593.861625</v>
      </c>
      <c r="FT69" s="262">
        <v>997.5</v>
      </c>
      <c r="FU69" s="262">
        <f t="shared" si="139"/>
        <v>593.861625</v>
      </c>
      <c r="FV69" s="278">
        <v>733.1625</v>
      </c>
      <c r="FW69" s="279">
        <f t="shared" si="116"/>
        <v>593.861625</v>
      </c>
      <c r="FX69" s="269">
        <f t="shared" si="56"/>
        <v>534.4754625</v>
      </c>
      <c r="FY69" s="279">
        <v>733.1625</v>
      </c>
      <c r="FZ69" s="279">
        <f t="shared" si="101"/>
        <v>659.84625</v>
      </c>
      <c r="GA69" s="279">
        <v>733.1625</v>
      </c>
      <c r="GB69" s="279">
        <f t="shared" si="102"/>
        <v>431.1673835175</v>
      </c>
      <c r="GC69" s="279">
        <v>733.1625</v>
      </c>
      <c r="GD69" s="278">
        <v>659.85</v>
      </c>
      <c r="GE69" s="284">
        <f t="shared" si="157"/>
        <v>593.865</v>
      </c>
      <c r="GF69" s="284">
        <f t="shared" si="158"/>
        <v>593.865</v>
      </c>
      <c r="GG69" s="284">
        <v>659.85</v>
      </c>
      <c r="GH69" s="284">
        <f t="shared" si="160"/>
        <v>593.865</v>
      </c>
      <c r="GI69" s="284">
        <v>659.85</v>
      </c>
      <c r="GJ69" s="284">
        <f t="shared" si="159"/>
        <v>593.865</v>
      </c>
      <c r="GK69" s="279"/>
      <c r="GL69" s="279">
        <v>659.85</v>
      </c>
      <c r="GM69" s="290">
        <v>1069</v>
      </c>
      <c r="GN69" s="290">
        <v>1069</v>
      </c>
      <c r="GO69" s="265">
        <v>0</v>
      </c>
      <c r="GP69" s="290">
        <v>1069</v>
      </c>
      <c r="GQ69" s="265">
        <v>0</v>
      </c>
      <c r="GR69" s="290">
        <v>1069</v>
      </c>
      <c r="GS69" s="265">
        <v>0</v>
      </c>
      <c r="GU69" s="279"/>
      <c r="GV69" s="297"/>
    </row>
    <row r="70" ht="51" spans="1:204">
      <c r="A70" s="43"/>
      <c r="B70" s="75" t="s">
        <v>455</v>
      </c>
      <c r="C70" s="64" t="s">
        <v>485</v>
      </c>
      <c r="D70" s="56" t="s">
        <v>479</v>
      </c>
      <c r="E70" s="56" t="s">
        <v>401</v>
      </c>
      <c r="F70" s="56" t="s">
        <v>485</v>
      </c>
      <c r="G70" s="44" t="s">
        <v>486</v>
      </c>
      <c r="H70" s="56"/>
      <c r="I70" s="111"/>
      <c r="J70" s="94">
        <v>137.76</v>
      </c>
      <c r="K70" s="94">
        <v>137.76</v>
      </c>
      <c r="L70" s="94">
        <v>137.76</v>
      </c>
      <c r="M70" s="94"/>
      <c r="N70" s="92">
        <f t="shared" si="161"/>
        <v>86.7888</v>
      </c>
      <c r="O70" s="104">
        <f t="shared" si="162"/>
        <v>96.432</v>
      </c>
      <c r="P70" s="92">
        <f t="shared" si="163"/>
        <v>86.7888</v>
      </c>
      <c r="Q70" s="104">
        <f>K70*1.7-K70</f>
        <v>96.432</v>
      </c>
      <c r="R70" s="92">
        <f t="shared" si="164"/>
        <v>86.7888</v>
      </c>
      <c r="S70" s="104">
        <f>L70*1.7-L70</f>
        <v>96.432</v>
      </c>
      <c r="T70" s="92">
        <f t="shared" si="165"/>
        <v>0</v>
      </c>
      <c r="U70" s="93"/>
      <c r="V70" s="92">
        <f t="shared" si="166"/>
        <v>0</v>
      </c>
      <c r="W70" s="131"/>
      <c r="X70" s="92"/>
      <c r="Y70" s="131"/>
      <c r="Z70" s="92"/>
      <c r="AA70" s="131"/>
      <c r="AB70" s="92"/>
      <c r="AC70" s="131"/>
      <c r="AD70" s="92"/>
      <c r="AE70" s="136"/>
      <c r="AF70" s="92"/>
      <c r="AG70" s="136"/>
      <c r="AH70" s="92"/>
      <c r="AI70" s="136"/>
      <c r="AJ70" s="92"/>
      <c r="AK70" s="136"/>
      <c r="AL70" s="143"/>
      <c r="AM70" s="4"/>
      <c r="AN70" s="143"/>
      <c r="AO70" s="4"/>
      <c r="AP70" s="143"/>
      <c r="AQ70" s="4"/>
      <c r="AR70" s="143"/>
      <c r="AS70" s="4"/>
      <c r="AT70" s="4"/>
      <c r="AU70" s="143"/>
      <c r="AV70" s="4"/>
      <c r="AW70" s="143"/>
      <c r="AX70" s="4"/>
      <c r="AY70" s="143"/>
      <c r="AZ70" s="4"/>
      <c r="BA70" s="135"/>
      <c r="BB70" s="135"/>
      <c r="BC70" s="4"/>
      <c r="BD70" s="135"/>
      <c r="BE70" s="135"/>
      <c r="BF70" s="135"/>
      <c r="BG70" s="4"/>
      <c r="BH70" s="135"/>
      <c r="BM70" s="172">
        <f t="shared" si="167"/>
        <v>0</v>
      </c>
      <c r="BN70" s="173">
        <f t="shared" si="168"/>
        <v>0</v>
      </c>
      <c r="BO70" s="174">
        <f t="shared" si="169"/>
        <v>0</v>
      </c>
      <c r="BP70" s="174">
        <f t="shared" si="170"/>
        <v>0</v>
      </c>
      <c r="BQ70" s="174">
        <f t="shared" si="171"/>
        <v>0</v>
      </c>
      <c r="BR70" s="174">
        <f t="shared" si="172"/>
        <v>0</v>
      </c>
      <c r="BS70" s="174">
        <f t="shared" si="173"/>
        <v>0</v>
      </c>
      <c r="BT70" s="172">
        <f t="shared" si="174"/>
        <v>0</v>
      </c>
      <c r="BU70" s="9">
        <f t="shared" si="175"/>
        <v>0</v>
      </c>
      <c r="BV70" s="9">
        <f t="shared" si="176"/>
        <v>0</v>
      </c>
      <c r="BW70" s="9">
        <f t="shared" si="177"/>
        <v>0</v>
      </c>
      <c r="BX70" s="181">
        <f t="shared" si="178"/>
        <v>0</v>
      </c>
      <c r="BY70" s="9">
        <f t="shared" si="179"/>
        <v>0</v>
      </c>
      <c r="BZ70" s="9">
        <f t="shared" si="180"/>
        <v>0</v>
      </c>
      <c r="CA70" s="9">
        <f t="shared" si="181"/>
        <v>0</v>
      </c>
      <c r="CB70" s="9">
        <f t="shared" si="182"/>
        <v>0</v>
      </c>
      <c r="CC70" s="172">
        <f t="shared" si="183"/>
        <v>0</v>
      </c>
      <c r="CD70" s="186">
        <f t="shared" si="184"/>
        <v>0</v>
      </c>
      <c r="CE70" s="186">
        <f t="shared" si="185"/>
        <v>0</v>
      </c>
      <c r="CF70" s="186">
        <f t="shared" si="186"/>
        <v>0</v>
      </c>
      <c r="CG70" s="186">
        <f t="shared" si="187"/>
        <v>0</v>
      </c>
      <c r="CH70" s="186">
        <f t="shared" si="188"/>
        <v>0</v>
      </c>
      <c r="CI70" s="186">
        <f t="shared" si="189"/>
        <v>0</v>
      </c>
      <c r="CJ70" s="187">
        <f t="shared" si="190"/>
        <v>0</v>
      </c>
      <c r="CK70" s="194">
        <f t="shared" si="191"/>
        <v>0</v>
      </c>
      <c r="CL70" s="194">
        <f t="shared" si="192"/>
        <v>0</v>
      </c>
      <c r="CM70" s="194">
        <f t="shared" si="193"/>
        <v>0</v>
      </c>
      <c r="CN70" s="194">
        <f t="shared" si="194"/>
        <v>0</v>
      </c>
      <c r="CO70" s="195">
        <f t="shared" si="195"/>
        <v>0</v>
      </c>
      <c r="CP70" s="196">
        <f t="shared" si="196"/>
        <v>0</v>
      </c>
      <c r="CQ70" s="195">
        <f t="shared" si="197"/>
        <v>0</v>
      </c>
      <c r="CR70" s="196">
        <f t="shared" si="198"/>
        <v>0</v>
      </c>
      <c r="CS70" s="195">
        <f t="shared" si="199"/>
        <v>0</v>
      </c>
      <c r="CT70" s="196">
        <f t="shared" si="200"/>
        <v>0</v>
      </c>
      <c r="CU70" s="203">
        <f t="shared" si="201"/>
        <v>0</v>
      </c>
      <c r="CV70" s="204">
        <f t="shared" si="202"/>
        <v>0</v>
      </c>
      <c r="CW70" s="205"/>
      <c r="CX70" s="186">
        <f t="shared" si="203"/>
        <v>0</v>
      </c>
      <c r="CY70" s="168"/>
      <c r="CZ70" s="168">
        <f t="shared" si="204"/>
        <v>0</v>
      </c>
      <c r="DA70" s="168"/>
      <c r="DB70" s="168">
        <f t="shared" si="205"/>
        <v>0</v>
      </c>
      <c r="DC70" s="168">
        <f t="shared" si="206"/>
        <v>0</v>
      </c>
      <c r="DD70" s="205"/>
      <c r="DF70" s="194">
        <f t="shared" si="207"/>
        <v>0</v>
      </c>
      <c r="DG70" s="194">
        <f t="shared" si="208"/>
        <v>0</v>
      </c>
      <c r="DH70" s="194">
        <f t="shared" si="209"/>
        <v>0</v>
      </c>
      <c r="DI70" s="194">
        <f t="shared" si="144"/>
        <v>0</v>
      </c>
      <c r="DJ70" s="194">
        <f t="shared" si="210"/>
        <v>0</v>
      </c>
      <c r="DK70" s="194">
        <f t="shared" si="145"/>
        <v>0</v>
      </c>
      <c r="DL70" s="194">
        <f t="shared" si="146"/>
        <v>0</v>
      </c>
      <c r="DM70" s="194">
        <f t="shared" si="211"/>
        <v>0</v>
      </c>
      <c r="DP70" s="205">
        <v>671.78</v>
      </c>
      <c r="DQ70" s="178">
        <f>DP70*0.7*1.05*0.9</f>
        <v>444.38247</v>
      </c>
      <c r="DR70" s="178">
        <v>671.78</v>
      </c>
      <c r="DS70" s="178">
        <f>DR70*0.7*1.05*0.9</f>
        <v>444.38247</v>
      </c>
      <c r="DT70" s="178">
        <v>671.78</v>
      </c>
      <c r="DU70" s="178">
        <f>DT70*0.7*1.05*0.9</f>
        <v>444.38247</v>
      </c>
      <c r="DV70" s="178">
        <v>671.78</v>
      </c>
      <c r="DW70" s="178">
        <f>DV70*0.7*1.05*0.9</f>
        <v>444.38247</v>
      </c>
      <c r="DX70" s="194">
        <f t="shared" si="212"/>
        <v>399.944223</v>
      </c>
      <c r="DY70" s="194">
        <f t="shared" si="147"/>
        <v>359.9498007</v>
      </c>
      <c r="DZ70" s="194">
        <f t="shared" si="213"/>
        <v>399.944223</v>
      </c>
      <c r="EA70" s="194">
        <f t="shared" si="148"/>
        <v>359.9498007</v>
      </c>
      <c r="EB70" s="194">
        <f t="shared" si="214"/>
        <v>399.944223</v>
      </c>
      <c r="EC70" s="194">
        <f t="shared" si="149"/>
        <v>359.9498007</v>
      </c>
      <c r="ED70" s="194">
        <f t="shared" si="150"/>
        <v>359.9498007</v>
      </c>
      <c r="EE70" s="194">
        <f t="shared" si="215"/>
        <v>399.944223</v>
      </c>
      <c r="EF70" s="178">
        <v>504</v>
      </c>
      <c r="EG70" s="238">
        <f>EF70*0.7*1.05</f>
        <v>370.44</v>
      </c>
      <c r="EH70" s="238">
        <f>EF70*0.7*1.05</f>
        <v>370.44</v>
      </c>
      <c r="EI70" s="238">
        <f>EF70*0.7*1.05</f>
        <v>370.44</v>
      </c>
      <c r="EJ70" s="238">
        <f>EF70*0.7*1.05</f>
        <v>370.44</v>
      </c>
      <c r="EK70" s="194">
        <f t="shared" si="216"/>
        <v>333.396</v>
      </c>
      <c r="EL70" s="194">
        <f t="shared" si="151"/>
        <v>300.0564</v>
      </c>
      <c r="EM70" s="194">
        <f t="shared" si="217"/>
        <v>333.396</v>
      </c>
      <c r="EN70" s="194">
        <f t="shared" si="152"/>
        <v>300.0564</v>
      </c>
      <c r="EO70" s="194">
        <f t="shared" si="218"/>
        <v>333.396</v>
      </c>
      <c r="EP70" s="194">
        <f t="shared" si="153"/>
        <v>300.0564</v>
      </c>
      <c r="EQ70" s="194">
        <f t="shared" si="154"/>
        <v>300.0564</v>
      </c>
      <c r="ER70" s="194">
        <f t="shared" si="219"/>
        <v>333.396</v>
      </c>
      <c r="ET70" s="238">
        <v>671.78</v>
      </c>
      <c r="EU70" s="238">
        <v>671.78</v>
      </c>
      <c r="EV70" s="238">
        <v>671.78</v>
      </c>
      <c r="EW70" s="238">
        <v>671.78</v>
      </c>
      <c r="EX70" s="248">
        <f t="shared" si="220"/>
        <v>705.369</v>
      </c>
      <c r="EY70" s="248">
        <f t="shared" si="221"/>
        <v>705.369</v>
      </c>
      <c r="EZ70" s="248">
        <f t="shared" si="222"/>
        <v>705.369</v>
      </c>
      <c r="FA70" s="248">
        <f t="shared" si="223"/>
        <v>705.369</v>
      </c>
      <c r="FB70" s="249">
        <f t="shared" si="224"/>
        <v>493.7583</v>
      </c>
      <c r="FC70" s="249">
        <f t="shared" si="225"/>
        <v>493.7583</v>
      </c>
      <c r="FD70" s="249">
        <f t="shared" si="226"/>
        <v>493.7583</v>
      </c>
      <c r="FE70" s="249">
        <f t="shared" si="227"/>
        <v>493.7583</v>
      </c>
      <c r="FF70" s="252">
        <v>493.7583</v>
      </c>
      <c r="FG70" s="252">
        <f t="shared" si="114"/>
        <v>323.95482063</v>
      </c>
      <c r="FH70" s="252">
        <v>493.7583</v>
      </c>
      <c r="FI70" s="252">
        <f t="shared" si="59"/>
        <v>323.95482063</v>
      </c>
      <c r="FJ70" s="252">
        <v>493.7583</v>
      </c>
      <c r="FK70" s="252">
        <f t="shared" si="98"/>
        <v>323.95482063</v>
      </c>
      <c r="FL70" s="252">
        <f t="shared" si="99"/>
        <v>323.95482063</v>
      </c>
      <c r="FM70" s="260">
        <v>493.7583</v>
      </c>
      <c r="FN70" s="267">
        <v>765.07</v>
      </c>
      <c r="FO70" s="262">
        <f t="shared" si="115"/>
        <v>455.4844245</v>
      </c>
      <c r="FP70" s="269">
        <f t="shared" si="92"/>
        <v>368.942383845</v>
      </c>
      <c r="FQ70" s="262">
        <f t="shared" si="138"/>
        <v>271.172652126075</v>
      </c>
      <c r="FR70" s="262">
        <v>765.07</v>
      </c>
      <c r="FS70" s="262">
        <f t="shared" si="100"/>
        <v>455.4844245</v>
      </c>
      <c r="FT70" s="262">
        <v>765.07</v>
      </c>
      <c r="FU70" s="262">
        <f t="shared" si="139"/>
        <v>455.4844245</v>
      </c>
      <c r="FV70" s="278">
        <v>562.32645</v>
      </c>
      <c r="FW70" s="279">
        <f t="shared" si="116"/>
        <v>455.4844245</v>
      </c>
      <c r="FX70" s="269">
        <f t="shared" si="56"/>
        <v>409.93598205</v>
      </c>
      <c r="FY70" s="279">
        <v>562.32645</v>
      </c>
      <c r="FZ70" s="279">
        <f t="shared" si="101"/>
        <v>506.093805</v>
      </c>
      <c r="GA70" s="279">
        <v>562.32645</v>
      </c>
      <c r="GB70" s="279">
        <f t="shared" si="102"/>
        <v>291.559338567</v>
      </c>
      <c r="GC70" s="279">
        <v>562.32645</v>
      </c>
      <c r="GD70" s="278">
        <v>506.09</v>
      </c>
      <c r="GE70" s="284">
        <f t="shared" si="157"/>
        <v>455.481</v>
      </c>
      <c r="GF70" s="284">
        <f t="shared" si="158"/>
        <v>455.481</v>
      </c>
      <c r="GG70" s="284">
        <v>506.09</v>
      </c>
      <c r="GH70" s="284">
        <f t="shared" si="160"/>
        <v>455.481</v>
      </c>
      <c r="GI70" s="284">
        <v>506.09</v>
      </c>
      <c r="GJ70" s="284">
        <f t="shared" si="159"/>
        <v>455.481</v>
      </c>
      <c r="GK70" s="279"/>
      <c r="GL70" s="279">
        <v>506.09</v>
      </c>
      <c r="GM70" s="290">
        <v>769</v>
      </c>
      <c r="GN70" s="290">
        <v>769</v>
      </c>
      <c r="GO70" s="265">
        <v>0</v>
      </c>
      <c r="GP70" s="290">
        <v>769</v>
      </c>
      <c r="GQ70" s="265">
        <v>0</v>
      </c>
      <c r="GR70" s="290">
        <v>769</v>
      </c>
      <c r="GS70" s="290">
        <v>0</v>
      </c>
      <c r="GU70" s="279"/>
      <c r="GV70" s="297"/>
    </row>
    <row r="71" ht="25.5" spans="1:204">
      <c r="A71" s="43" t="s">
        <v>487</v>
      </c>
      <c r="B71" s="75" t="s">
        <v>455</v>
      </c>
      <c r="C71" s="299" t="s">
        <v>488</v>
      </c>
      <c r="D71" s="56" t="s">
        <v>479</v>
      </c>
      <c r="E71" s="56" t="s">
        <v>401</v>
      </c>
      <c r="F71" s="56" t="s">
        <v>488</v>
      </c>
      <c r="G71" s="64" t="s">
        <v>489</v>
      </c>
      <c r="H71" s="56"/>
      <c r="I71" s="56"/>
      <c r="J71" s="112">
        <v>127.43</v>
      </c>
      <c r="K71" s="91"/>
      <c r="L71" s="91"/>
      <c r="M71" s="91"/>
      <c r="N71" s="92">
        <f t="shared" si="161"/>
        <v>80.2809</v>
      </c>
      <c r="O71" s="104">
        <f t="shared" si="162"/>
        <v>89.201</v>
      </c>
      <c r="P71" s="92">
        <f t="shared" si="163"/>
        <v>0</v>
      </c>
      <c r="Q71" s="104"/>
      <c r="R71" s="92">
        <f t="shared" si="164"/>
        <v>0</v>
      </c>
      <c r="S71" s="104"/>
      <c r="T71" s="92">
        <f t="shared" si="165"/>
        <v>0</v>
      </c>
      <c r="U71" s="93"/>
      <c r="V71" s="92">
        <f t="shared" si="166"/>
        <v>213.4251</v>
      </c>
      <c r="W71" s="93">
        <v>237.139</v>
      </c>
      <c r="X71" s="92">
        <f>Y71*0.9</f>
        <v>0</v>
      </c>
      <c r="Y71" s="93"/>
      <c r="Z71" s="92">
        <f>AA71*0.9</f>
        <v>0</v>
      </c>
      <c r="AA71" s="93"/>
      <c r="AB71" s="92">
        <f>AC71*0.9</f>
        <v>213.4251</v>
      </c>
      <c r="AC71" s="93">
        <v>237.139</v>
      </c>
      <c r="AD71" s="92">
        <f>AE71*0.9</f>
        <v>288.8109</v>
      </c>
      <c r="AE71" s="135">
        <v>320.901</v>
      </c>
      <c r="AF71" s="92">
        <v>0</v>
      </c>
      <c r="AG71" s="135"/>
      <c r="AH71" s="92">
        <v>308.32515</v>
      </c>
      <c r="AI71" s="135">
        <v>342.5835</v>
      </c>
      <c r="AJ71" s="92">
        <v>288.8109</v>
      </c>
      <c r="AK71" s="135">
        <v>320.901</v>
      </c>
      <c r="AL71" s="143"/>
      <c r="AM71" s="4">
        <v>0</v>
      </c>
      <c r="AN71" s="143"/>
      <c r="AO71" s="4">
        <v>0</v>
      </c>
      <c r="AP71" s="143"/>
      <c r="AQ71" s="4">
        <v>0</v>
      </c>
      <c r="AR71" s="143">
        <v>260.01</v>
      </c>
      <c r="AS71" s="4"/>
      <c r="AT71" s="4"/>
      <c r="AU71" s="143">
        <v>92.867985</v>
      </c>
      <c r="AV71" s="4">
        <v>140.39</v>
      </c>
      <c r="AW71" s="143">
        <v>92.867985</v>
      </c>
      <c r="AX71" s="4">
        <v>140.39</v>
      </c>
      <c r="AY71" s="143">
        <v>92.867985</v>
      </c>
      <c r="AZ71" s="4"/>
      <c r="BA71" s="135"/>
      <c r="BB71" s="135">
        <v>103.19</v>
      </c>
      <c r="BC71" s="4">
        <v>140.39</v>
      </c>
      <c r="BD71" s="135">
        <v>103.19</v>
      </c>
      <c r="BE71" s="135">
        <v>103.19</v>
      </c>
      <c r="BF71" s="135">
        <v>103.19</v>
      </c>
      <c r="BG71" s="4"/>
      <c r="BH71" s="135"/>
      <c r="BM71" s="172">
        <f t="shared" si="167"/>
        <v>288.8109</v>
      </c>
      <c r="BN71" s="173">
        <f t="shared" si="168"/>
        <v>259.92981</v>
      </c>
      <c r="BO71" s="174">
        <f t="shared" si="169"/>
        <v>0</v>
      </c>
      <c r="BP71" s="174">
        <f t="shared" si="170"/>
        <v>0</v>
      </c>
      <c r="BQ71" s="174">
        <f t="shared" si="171"/>
        <v>308.32515</v>
      </c>
      <c r="BR71" s="174">
        <f t="shared" si="172"/>
        <v>277.492635</v>
      </c>
      <c r="BS71" s="174">
        <f t="shared" si="173"/>
        <v>259.92981</v>
      </c>
      <c r="BT71" s="172">
        <f t="shared" si="174"/>
        <v>288.8109</v>
      </c>
      <c r="BU71" s="9">
        <f t="shared" si="175"/>
        <v>0</v>
      </c>
      <c r="BV71" s="9">
        <f t="shared" si="176"/>
        <v>0</v>
      </c>
      <c r="BW71" s="9">
        <f t="shared" si="177"/>
        <v>0</v>
      </c>
      <c r="BX71" s="181">
        <f t="shared" si="178"/>
        <v>0</v>
      </c>
      <c r="BY71" s="9">
        <f t="shared" si="179"/>
        <v>0</v>
      </c>
      <c r="BZ71" s="9">
        <f t="shared" si="180"/>
        <v>0</v>
      </c>
      <c r="CA71" s="9">
        <f t="shared" si="181"/>
        <v>210.6081</v>
      </c>
      <c r="CB71" s="9">
        <f t="shared" si="182"/>
        <v>234.009</v>
      </c>
      <c r="CC71" s="172">
        <f t="shared" si="183"/>
        <v>83.5811865</v>
      </c>
      <c r="CD71" s="186">
        <f t="shared" si="184"/>
        <v>67.700761065</v>
      </c>
      <c r="CE71" s="186">
        <f t="shared" si="185"/>
        <v>83.5811865</v>
      </c>
      <c r="CF71" s="186">
        <f t="shared" si="186"/>
        <v>67.700761065</v>
      </c>
      <c r="CG71" s="186">
        <f t="shared" si="187"/>
        <v>83.5811865</v>
      </c>
      <c r="CH71" s="186">
        <f t="shared" si="188"/>
        <v>67.700761065</v>
      </c>
      <c r="CI71" s="186">
        <f t="shared" si="189"/>
        <v>0</v>
      </c>
      <c r="CJ71" s="187">
        <f t="shared" si="190"/>
        <v>0</v>
      </c>
      <c r="CK71" s="194">
        <f t="shared" si="191"/>
        <v>60.9306849585</v>
      </c>
      <c r="CL71" s="194">
        <f t="shared" si="192"/>
        <v>60.9306849585</v>
      </c>
      <c r="CM71" s="194">
        <f t="shared" si="193"/>
        <v>60.9306849585</v>
      </c>
      <c r="CN71" s="194">
        <f t="shared" si="194"/>
        <v>0</v>
      </c>
      <c r="CO71" s="195">
        <f t="shared" si="195"/>
        <v>92.871</v>
      </c>
      <c r="CP71" s="196">
        <f t="shared" si="196"/>
        <v>75.22551</v>
      </c>
      <c r="CQ71" s="195">
        <f t="shared" si="197"/>
        <v>92.871</v>
      </c>
      <c r="CR71" s="196">
        <f t="shared" si="198"/>
        <v>75.22551</v>
      </c>
      <c r="CS71" s="195">
        <f t="shared" si="199"/>
        <v>92.871</v>
      </c>
      <c r="CT71" s="196">
        <f t="shared" si="200"/>
        <v>75.22551</v>
      </c>
      <c r="CU71" s="203">
        <f t="shared" si="201"/>
        <v>0</v>
      </c>
      <c r="CV71" s="204">
        <f t="shared" si="202"/>
        <v>0</v>
      </c>
      <c r="CW71" s="187">
        <v>92.871</v>
      </c>
      <c r="CX71" s="186">
        <f t="shared" si="203"/>
        <v>75.22551</v>
      </c>
      <c r="CY71" s="186">
        <v>92.871</v>
      </c>
      <c r="CZ71" s="168">
        <f t="shared" si="204"/>
        <v>75.22551</v>
      </c>
      <c r="DA71" s="186">
        <v>92.871</v>
      </c>
      <c r="DB71" s="168">
        <f t="shared" si="205"/>
        <v>75.22551</v>
      </c>
      <c r="DC71" s="168">
        <f t="shared" si="206"/>
        <v>0</v>
      </c>
      <c r="DD71" s="205"/>
      <c r="DF71" s="194">
        <f t="shared" si="207"/>
        <v>67.702959</v>
      </c>
      <c r="DG71" s="194">
        <f t="shared" si="208"/>
        <v>60.9326631</v>
      </c>
      <c r="DH71" s="194">
        <f t="shared" si="209"/>
        <v>67.702959</v>
      </c>
      <c r="DI71" s="194">
        <f t="shared" si="144"/>
        <v>60.9326631</v>
      </c>
      <c r="DJ71" s="194">
        <f t="shared" si="210"/>
        <v>67.702959</v>
      </c>
      <c r="DK71" s="194">
        <f t="shared" si="145"/>
        <v>60.9326631</v>
      </c>
      <c r="DL71" s="194">
        <f t="shared" si="146"/>
        <v>0</v>
      </c>
      <c r="DM71" s="194">
        <f t="shared" si="211"/>
        <v>0</v>
      </c>
      <c r="DP71" s="187"/>
      <c r="DQ71" s="178">
        <f>83.59*0.9</f>
        <v>75.231</v>
      </c>
      <c r="DR71" s="178">
        <f>83.59*0.9</f>
        <v>75.231</v>
      </c>
      <c r="DS71" s="178">
        <f>83.59*0.9</f>
        <v>75.231</v>
      </c>
      <c r="DT71" s="178">
        <f>83.59*0.9</f>
        <v>75.231</v>
      </c>
      <c r="DU71" s="178">
        <f>83.59*0.9</f>
        <v>75.231</v>
      </c>
      <c r="DV71" s="229"/>
      <c r="DW71" s="178">
        <f>DV71*0.7*1.05</f>
        <v>0</v>
      </c>
      <c r="DX71" s="194">
        <f t="shared" si="212"/>
        <v>67.7079</v>
      </c>
      <c r="DY71" s="194">
        <f t="shared" si="147"/>
        <v>60.93711</v>
      </c>
      <c r="DZ71" s="194">
        <f t="shared" si="213"/>
        <v>67.7079</v>
      </c>
      <c r="EA71" s="194">
        <f t="shared" si="148"/>
        <v>60.93711</v>
      </c>
      <c r="EB71" s="194">
        <f t="shared" si="214"/>
        <v>67.7079</v>
      </c>
      <c r="EC71" s="194">
        <f t="shared" si="149"/>
        <v>60.93711</v>
      </c>
      <c r="ED71" s="194">
        <f t="shared" si="150"/>
        <v>0</v>
      </c>
      <c r="EE71" s="194">
        <f t="shared" si="215"/>
        <v>0</v>
      </c>
      <c r="EF71" s="178"/>
      <c r="EG71" s="238">
        <f>DQ71+EF71</f>
        <v>75.231</v>
      </c>
      <c r="EH71" s="238">
        <f>DS71+EF71</f>
        <v>75.231</v>
      </c>
      <c r="EI71" s="238">
        <f>DU71+EF71</f>
        <v>75.231</v>
      </c>
      <c r="EJ71" s="238">
        <f>DW71+EF71</f>
        <v>0</v>
      </c>
      <c r="EK71" s="194">
        <f t="shared" si="216"/>
        <v>67.7079</v>
      </c>
      <c r="EL71" s="194">
        <f t="shared" si="151"/>
        <v>60.93711</v>
      </c>
      <c r="EM71" s="194">
        <f t="shared" si="217"/>
        <v>67.7079</v>
      </c>
      <c r="EN71" s="194">
        <f t="shared" si="152"/>
        <v>60.93711</v>
      </c>
      <c r="EO71" s="194">
        <f t="shared" si="218"/>
        <v>67.7079</v>
      </c>
      <c r="EP71" s="194">
        <f t="shared" si="153"/>
        <v>60.93711</v>
      </c>
      <c r="EQ71" s="194">
        <f t="shared" si="154"/>
        <v>0</v>
      </c>
      <c r="ER71" s="194">
        <f t="shared" si="219"/>
        <v>0</v>
      </c>
      <c r="ET71" s="238">
        <v>0</v>
      </c>
      <c r="EU71" s="238">
        <v>0</v>
      </c>
      <c r="EV71" s="238">
        <v>0</v>
      </c>
      <c r="EW71" s="238">
        <v>0</v>
      </c>
      <c r="EX71" s="248">
        <f t="shared" si="220"/>
        <v>0</v>
      </c>
      <c r="EY71" s="248">
        <f t="shared" si="221"/>
        <v>0</v>
      </c>
      <c r="EZ71" s="248">
        <f t="shared" si="222"/>
        <v>0</v>
      </c>
      <c r="FA71" s="248">
        <f t="shared" si="223"/>
        <v>0</v>
      </c>
      <c r="FB71" s="249">
        <f t="shared" si="224"/>
        <v>0</v>
      </c>
      <c r="FC71" s="249">
        <f t="shared" si="225"/>
        <v>0</v>
      </c>
      <c r="FD71" s="249">
        <f t="shared" si="226"/>
        <v>0</v>
      </c>
      <c r="FE71" s="249">
        <f t="shared" si="227"/>
        <v>0</v>
      </c>
      <c r="FF71" s="252">
        <v>0</v>
      </c>
      <c r="FG71" s="252">
        <f t="shared" si="114"/>
        <v>0</v>
      </c>
      <c r="FH71" s="252">
        <v>0</v>
      </c>
      <c r="FI71" s="252">
        <f t="shared" si="59"/>
        <v>0</v>
      </c>
      <c r="FJ71" s="252">
        <v>0</v>
      </c>
      <c r="FK71" s="252">
        <f t="shared" si="98"/>
        <v>0</v>
      </c>
      <c r="FL71" s="252">
        <f t="shared" si="99"/>
        <v>0</v>
      </c>
      <c r="FM71" s="260">
        <v>0</v>
      </c>
      <c r="FN71" s="261">
        <v>270.2</v>
      </c>
      <c r="FO71" s="262">
        <f t="shared" si="115"/>
        <v>160.86357</v>
      </c>
      <c r="FP71" s="269">
        <f t="shared" si="92"/>
        <v>130.2994917</v>
      </c>
      <c r="FQ71" s="262">
        <f t="shared" si="138"/>
        <v>95.7701263995</v>
      </c>
      <c r="FR71" s="262">
        <v>560</v>
      </c>
      <c r="FS71" s="262">
        <f t="shared" si="100"/>
        <v>333.396</v>
      </c>
      <c r="FT71" s="262"/>
      <c r="FU71" s="262">
        <f t="shared" si="139"/>
        <v>0</v>
      </c>
      <c r="FV71" s="278">
        <v>225.08</v>
      </c>
      <c r="FW71" s="279">
        <f t="shared" si="116"/>
        <v>182.3148</v>
      </c>
      <c r="FX71" s="269">
        <f t="shared" si="56"/>
        <v>164.08332</v>
      </c>
      <c r="FY71" s="279">
        <v>225.08</v>
      </c>
      <c r="FZ71" s="279">
        <f t="shared" si="101"/>
        <v>482.58</v>
      </c>
      <c r="GA71" s="279">
        <v>536.2</v>
      </c>
      <c r="GB71" s="279">
        <f t="shared" si="102"/>
        <v>0</v>
      </c>
      <c r="GC71" s="279">
        <v>735</v>
      </c>
      <c r="GD71" s="278">
        <v>165.43</v>
      </c>
      <c r="GE71" s="284">
        <f t="shared" si="157"/>
        <v>148.887</v>
      </c>
      <c r="GF71" s="284">
        <f t="shared" si="158"/>
        <v>148.887</v>
      </c>
      <c r="GG71" s="284">
        <v>165.43</v>
      </c>
      <c r="GH71" s="284">
        <f t="shared" si="160"/>
        <v>354.699</v>
      </c>
      <c r="GI71" s="284">
        <v>394.11</v>
      </c>
      <c r="GJ71" s="284">
        <f t="shared" si="159"/>
        <v>463.05</v>
      </c>
      <c r="GK71" s="279"/>
      <c r="GL71" s="279">
        <v>514.5</v>
      </c>
      <c r="GM71" s="290">
        <v>401</v>
      </c>
      <c r="GN71" s="290">
        <v>401</v>
      </c>
      <c r="GO71" s="265">
        <v>0</v>
      </c>
      <c r="GP71" s="290">
        <v>401</v>
      </c>
      <c r="GQ71" s="265">
        <v>0</v>
      </c>
      <c r="GR71" s="290">
        <v>401</v>
      </c>
      <c r="GS71" s="290">
        <v>0</v>
      </c>
      <c r="GU71" s="279"/>
      <c r="GV71" s="297"/>
    </row>
    <row r="72" ht="51" spans="1:204">
      <c r="A72" s="43" t="s">
        <v>490</v>
      </c>
      <c r="B72" s="75" t="s">
        <v>455</v>
      </c>
      <c r="C72" s="299" t="s">
        <v>427</v>
      </c>
      <c r="D72" s="56" t="s">
        <v>479</v>
      </c>
      <c r="E72" s="56" t="s">
        <v>401</v>
      </c>
      <c r="F72" s="69" t="s">
        <v>427</v>
      </c>
      <c r="G72" s="64" t="s">
        <v>491</v>
      </c>
      <c r="H72" s="56" t="s">
        <v>492</v>
      </c>
      <c r="I72" s="56" t="s">
        <v>493</v>
      </c>
      <c r="J72" s="91">
        <v>283.5</v>
      </c>
      <c r="K72" s="91"/>
      <c r="L72" s="91"/>
      <c r="M72" s="91"/>
      <c r="N72" s="92">
        <f t="shared" si="161"/>
        <v>178.605</v>
      </c>
      <c r="O72" s="104">
        <f t="shared" si="162"/>
        <v>198.45</v>
      </c>
      <c r="P72" s="92">
        <f t="shared" si="163"/>
        <v>0</v>
      </c>
      <c r="Q72" s="104"/>
      <c r="R72" s="92">
        <f t="shared" si="164"/>
        <v>0</v>
      </c>
      <c r="S72" s="104"/>
      <c r="T72" s="92">
        <f t="shared" si="165"/>
        <v>0</v>
      </c>
      <c r="U72" s="93"/>
      <c r="V72" s="92">
        <f t="shared" si="166"/>
        <v>0</v>
      </c>
      <c r="W72" s="93"/>
      <c r="X72" s="92">
        <f>Y72*0.9</f>
        <v>0</v>
      </c>
      <c r="Y72" s="93"/>
      <c r="Z72" s="92">
        <f>AA72*0.9</f>
        <v>0</v>
      </c>
      <c r="AA72" s="93"/>
      <c r="AB72" s="92">
        <f>AC72*0.9</f>
        <v>0</v>
      </c>
      <c r="AC72" s="93"/>
      <c r="AD72" s="92">
        <f>AE72*0.9</f>
        <v>0</v>
      </c>
      <c r="AE72" s="135"/>
      <c r="AF72" s="92">
        <v>0</v>
      </c>
      <c r="AG72" s="135"/>
      <c r="AH72" s="92">
        <v>0</v>
      </c>
      <c r="AI72" s="135"/>
      <c r="AJ72" s="92">
        <v>0</v>
      </c>
      <c r="AK72" s="135"/>
      <c r="AL72" s="143">
        <v>250.29</v>
      </c>
      <c r="AM72" s="4">
        <v>309</v>
      </c>
      <c r="AN72" s="143">
        <v>250.29</v>
      </c>
      <c r="AO72" s="4">
        <v>309</v>
      </c>
      <c r="AP72" s="143"/>
      <c r="AQ72" s="4">
        <v>0</v>
      </c>
      <c r="AR72" s="135"/>
      <c r="AS72" s="4"/>
      <c r="AT72" s="4"/>
      <c r="AU72" s="143">
        <v>383.67</v>
      </c>
      <c r="AV72" s="4">
        <v>580</v>
      </c>
      <c r="AW72" s="143">
        <v>383.67</v>
      </c>
      <c r="AX72" s="4">
        <v>580</v>
      </c>
      <c r="AY72" s="143">
        <v>383.67</v>
      </c>
      <c r="AZ72" s="4"/>
      <c r="BA72" s="135"/>
      <c r="BB72" s="157">
        <f>551*1.05*0.7</f>
        <v>404.985</v>
      </c>
      <c r="BC72" s="149">
        <v>551</v>
      </c>
      <c r="BD72" s="157">
        <f>BC72*1.05*0.7</f>
        <v>404.985</v>
      </c>
      <c r="BE72" s="149">
        <v>551</v>
      </c>
      <c r="BF72" s="157">
        <f>BE72*1.05*0.7</f>
        <v>404.985</v>
      </c>
      <c r="BG72" s="4"/>
      <c r="BH72" s="135"/>
      <c r="BM72" s="172">
        <f t="shared" si="167"/>
        <v>0</v>
      </c>
      <c r="BN72" s="173">
        <f t="shared" si="168"/>
        <v>0</v>
      </c>
      <c r="BO72" s="174">
        <f t="shared" si="169"/>
        <v>0</v>
      </c>
      <c r="BP72" s="174">
        <f t="shared" si="170"/>
        <v>0</v>
      </c>
      <c r="BQ72" s="174">
        <f t="shared" si="171"/>
        <v>0</v>
      </c>
      <c r="BR72" s="174">
        <f t="shared" si="172"/>
        <v>0</v>
      </c>
      <c r="BS72" s="174">
        <f t="shared" si="173"/>
        <v>0</v>
      </c>
      <c r="BT72" s="172">
        <f t="shared" si="174"/>
        <v>0</v>
      </c>
      <c r="BU72" s="9">
        <f t="shared" si="175"/>
        <v>225.261</v>
      </c>
      <c r="BV72" s="9">
        <f t="shared" si="176"/>
        <v>202.7349</v>
      </c>
      <c r="BW72" s="9">
        <f t="shared" si="177"/>
        <v>225.261</v>
      </c>
      <c r="BX72" s="181">
        <f t="shared" si="178"/>
        <v>202.7349</v>
      </c>
      <c r="BY72" s="9">
        <f t="shared" si="179"/>
        <v>0</v>
      </c>
      <c r="BZ72" s="9">
        <f t="shared" si="180"/>
        <v>0</v>
      </c>
      <c r="CA72" s="9">
        <f t="shared" si="181"/>
        <v>0</v>
      </c>
      <c r="CB72" s="9">
        <f t="shared" si="182"/>
        <v>0</v>
      </c>
      <c r="CC72" s="172">
        <f t="shared" si="183"/>
        <v>345.303</v>
      </c>
      <c r="CD72" s="186">
        <f t="shared" si="184"/>
        <v>279.69543</v>
      </c>
      <c r="CE72" s="186">
        <f t="shared" si="185"/>
        <v>345.303</v>
      </c>
      <c r="CF72" s="186">
        <f t="shared" si="186"/>
        <v>279.69543</v>
      </c>
      <c r="CG72" s="186">
        <f t="shared" si="187"/>
        <v>345.303</v>
      </c>
      <c r="CH72" s="186">
        <f t="shared" si="188"/>
        <v>279.69543</v>
      </c>
      <c r="CI72" s="186">
        <f t="shared" si="189"/>
        <v>0</v>
      </c>
      <c r="CJ72" s="187">
        <f t="shared" si="190"/>
        <v>0</v>
      </c>
      <c r="CK72" s="194">
        <f t="shared" si="191"/>
        <v>251.725887</v>
      </c>
      <c r="CL72" s="194">
        <f t="shared" si="192"/>
        <v>251.725887</v>
      </c>
      <c r="CM72" s="194">
        <f t="shared" si="193"/>
        <v>251.725887</v>
      </c>
      <c r="CN72" s="194">
        <f t="shared" si="194"/>
        <v>0</v>
      </c>
      <c r="CO72" s="195">
        <f t="shared" si="195"/>
        <v>364.4865</v>
      </c>
      <c r="CP72" s="196">
        <f t="shared" si="196"/>
        <v>295.234065</v>
      </c>
      <c r="CQ72" s="195">
        <f t="shared" si="197"/>
        <v>364.4865</v>
      </c>
      <c r="CR72" s="196">
        <f t="shared" si="198"/>
        <v>295.234065</v>
      </c>
      <c r="CS72" s="195">
        <f t="shared" si="199"/>
        <v>364.4865</v>
      </c>
      <c r="CT72" s="196">
        <f t="shared" si="200"/>
        <v>295.234065</v>
      </c>
      <c r="CU72" s="203">
        <f t="shared" si="201"/>
        <v>0</v>
      </c>
      <c r="CV72" s="204">
        <f t="shared" si="202"/>
        <v>0</v>
      </c>
      <c r="CW72" s="205">
        <v>409.248</v>
      </c>
      <c r="CX72" s="186">
        <f t="shared" si="203"/>
        <v>331.49088</v>
      </c>
      <c r="CY72" s="168">
        <v>409.248</v>
      </c>
      <c r="CZ72" s="168">
        <f t="shared" si="204"/>
        <v>331.49088</v>
      </c>
      <c r="DA72" s="168">
        <v>409.248</v>
      </c>
      <c r="DB72" s="168">
        <f t="shared" si="205"/>
        <v>331.49088</v>
      </c>
      <c r="DC72" s="168">
        <f t="shared" si="206"/>
        <v>0</v>
      </c>
      <c r="DD72" s="205"/>
      <c r="DF72" s="194">
        <f t="shared" si="207"/>
        <v>298.341792</v>
      </c>
      <c r="DG72" s="194">
        <f t="shared" si="208"/>
        <v>268.5076128</v>
      </c>
      <c r="DH72" s="194">
        <f t="shared" si="209"/>
        <v>298.341792</v>
      </c>
      <c r="DI72" s="194">
        <f t="shared" si="144"/>
        <v>268.5076128</v>
      </c>
      <c r="DJ72" s="194">
        <f t="shared" si="210"/>
        <v>298.341792</v>
      </c>
      <c r="DK72" s="194">
        <f t="shared" si="145"/>
        <v>268.5076128</v>
      </c>
      <c r="DL72" s="194">
        <f t="shared" si="146"/>
        <v>0</v>
      </c>
      <c r="DM72" s="194">
        <f t="shared" si="211"/>
        <v>0</v>
      </c>
      <c r="DP72" s="205">
        <v>556.8</v>
      </c>
      <c r="DQ72" s="178">
        <f>DP72*0.7*1.05*0.9</f>
        <v>368.3232</v>
      </c>
      <c r="DR72" s="178">
        <v>556.8</v>
      </c>
      <c r="DS72" s="178">
        <f>DR72*0.7*1.05*0.9</f>
        <v>368.3232</v>
      </c>
      <c r="DT72" s="178">
        <v>556.8</v>
      </c>
      <c r="DU72" s="178">
        <f>DT72*0.7*1.05*0.9</f>
        <v>368.3232</v>
      </c>
      <c r="DV72" s="229"/>
      <c r="DW72" s="178">
        <f>DV72*0.7*1.05</f>
        <v>0</v>
      </c>
      <c r="DX72" s="194">
        <f t="shared" si="212"/>
        <v>331.49088</v>
      </c>
      <c r="DY72" s="194">
        <f t="shared" si="147"/>
        <v>298.341792</v>
      </c>
      <c r="DZ72" s="194">
        <f t="shared" si="213"/>
        <v>331.49088</v>
      </c>
      <c r="EA72" s="194">
        <f t="shared" si="148"/>
        <v>298.341792</v>
      </c>
      <c r="EB72" s="194">
        <f t="shared" si="214"/>
        <v>331.49088</v>
      </c>
      <c r="EC72" s="194">
        <f t="shared" si="149"/>
        <v>298.341792</v>
      </c>
      <c r="ED72" s="194">
        <f t="shared" si="150"/>
        <v>0</v>
      </c>
      <c r="EE72" s="194">
        <f t="shared" si="215"/>
        <v>0</v>
      </c>
      <c r="EF72" s="178"/>
      <c r="EG72" s="238">
        <v>0</v>
      </c>
      <c r="EH72" s="238">
        <v>0</v>
      </c>
      <c r="EI72" s="238">
        <v>0</v>
      </c>
      <c r="EJ72" s="238">
        <v>0</v>
      </c>
      <c r="EK72" s="194">
        <f t="shared" si="216"/>
        <v>0</v>
      </c>
      <c r="EL72" s="194">
        <f t="shared" si="151"/>
        <v>0</v>
      </c>
      <c r="EM72" s="194">
        <f t="shared" si="217"/>
        <v>0</v>
      </c>
      <c r="EN72" s="194">
        <f t="shared" si="152"/>
        <v>0</v>
      </c>
      <c r="EO72" s="194">
        <f t="shared" si="218"/>
        <v>0</v>
      </c>
      <c r="EP72" s="194">
        <f t="shared" si="153"/>
        <v>0</v>
      </c>
      <c r="EQ72" s="194">
        <f t="shared" si="154"/>
        <v>0</v>
      </c>
      <c r="ER72" s="194">
        <f t="shared" si="219"/>
        <v>0</v>
      </c>
      <c r="ET72" s="238">
        <v>0</v>
      </c>
      <c r="EU72" s="238">
        <v>0</v>
      </c>
      <c r="EV72" s="238">
        <v>0</v>
      </c>
      <c r="EW72" s="238">
        <v>0</v>
      </c>
      <c r="EX72" s="248">
        <f t="shared" si="220"/>
        <v>0</v>
      </c>
      <c r="EY72" s="248">
        <f t="shared" si="221"/>
        <v>0</v>
      </c>
      <c r="EZ72" s="248">
        <f t="shared" si="222"/>
        <v>0</v>
      </c>
      <c r="FA72" s="248">
        <f t="shared" si="223"/>
        <v>0</v>
      </c>
      <c r="FB72" s="249">
        <f t="shared" si="224"/>
        <v>0</v>
      </c>
      <c r="FC72" s="249">
        <f t="shared" si="225"/>
        <v>0</v>
      </c>
      <c r="FD72" s="249">
        <f t="shared" si="226"/>
        <v>0</v>
      </c>
      <c r="FE72" s="249">
        <f t="shared" si="227"/>
        <v>0</v>
      </c>
      <c r="FF72" s="252">
        <v>0</v>
      </c>
      <c r="FG72" s="252">
        <f t="shared" si="114"/>
        <v>0</v>
      </c>
      <c r="FH72" s="252">
        <v>0</v>
      </c>
      <c r="FI72" s="252">
        <f t="shared" si="59"/>
        <v>0</v>
      </c>
      <c r="FJ72" s="252">
        <v>0</v>
      </c>
      <c r="FK72" s="252">
        <f t="shared" si="98"/>
        <v>0</v>
      </c>
      <c r="FL72" s="252">
        <f t="shared" si="99"/>
        <v>0</v>
      </c>
      <c r="FM72" s="260">
        <v>0</v>
      </c>
      <c r="FN72" s="267"/>
      <c r="FO72" s="262">
        <f t="shared" si="115"/>
        <v>0</v>
      </c>
      <c r="FP72" s="269">
        <f t="shared" si="92"/>
        <v>0</v>
      </c>
      <c r="FQ72" s="262">
        <f t="shared" si="138"/>
        <v>0</v>
      </c>
      <c r="FR72" s="262"/>
      <c r="FS72" s="262">
        <f t="shared" si="100"/>
        <v>0</v>
      </c>
      <c r="FT72" s="262"/>
      <c r="FU72" s="262">
        <f t="shared" si="139"/>
        <v>0</v>
      </c>
      <c r="FV72" s="278">
        <v>0</v>
      </c>
      <c r="FW72" s="279">
        <f t="shared" si="116"/>
        <v>0</v>
      </c>
      <c r="FX72" s="269">
        <f t="shared" si="56"/>
        <v>0</v>
      </c>
      <c r="FY72" s="279">
        <f>EA72*0.6</f>
        <v>179.0050752</v>
      </c>
      <c r="FZ72" s="279">
        <f t="shared" si="101"/>
        <v>0</v>
      </c>
      <c r="GA72" s="279">
        <v>0</v>
      </c>
      <c r="GB72" s="279">
        <f t="shared" si="102"/>
        <v>0</v>
      </c>
      <c r="GC72" s="279">
        <v>0</v>
      </c>
      <c r="GD72" s="278">
        <v>0</v>
      </c>
      <c r="GE72" s="284">
        <f>EG72*0.6</f>
        <v>0</v>
      </c>
      <c r="GF72" s="284">
        <f>EI72*0.6</f>
        <v>0</v>
      </c>
      <c r="GG72" s="284">
        <f>EI72*0.6</f>
        <v>0</v>
      </c>
      <c r="GH72" s="284">
        <f>EK72*0.6</f>
        <v>0</v>
      </c>
      <c r="GI72" s="284">
        <v>0</v>
      </c>
      <c r="GJ72" s="284">
        <f t="shared" si="159"/>
        <v>0</v>
      </c>
      <c r="GK72" s="279"/>
      <c r="GL72" s="279">
        <v>0</v>
      </c>
      <c r="GM72" s="290">
        <v>0</v>
      </c>
      <c r="GN72" s="265">
        <v>0</v>
      </c>
      <c r="GO72" s="265">
        <v>0</v>
      </c>
      <c r="GP72" s="265">
        <v>0</v>
      </c>
      <c r="GQ72" s="265">
        <v>0</v>
      </c>
      <c r="GR72" s="265">
        <v>0</v>
      </c>
      <c r="GS72" s="265">
        <v>0</v>
      </c>
      <c r="GU72" s="279"/>
      <c r="GV72" s="297"/>
    </row>
    <row r="73" ht="63.75" spans="1:204">
      <c r="A73" s="43" t="s">
        <v>494</v>
      </c>
      <c r="B73" s="75" t="s">
        <v>455</v>
      </c>
      <c r="C73" s="300"/>
      <c r="D73" s="56" t="s">
        <v>479</v>
      </c>
      <c r="E73" s="56" t="s">
        <v>401</v>
      </c>
      <c r="F73" s="73"/>
      <c r="G73" s="64" t="s">
        <v>495</v>
      </c>
      <c r="H73" s="56" t="s">
        <v>496</v>
      </c>
      <c r="I73" s="56" t="s">
        <v>497</v>
      </c>
      <c r="J73" s="91">
        <v>309.7</v>
      </c>
      <c r="K73" s="91"/>
      <c r="L73" s="91"/>
      <c r="M73" s="91"/>
      <c r="N73" s="92">
        <f t="shared" si="161"/>
        <v>195.111</v>
      </c>
      <c r="O73" s="104">
        <f t="shared" si="162"/>
        <v>216.79</v>
      </c>
      <c r="P73" s="92">
        <f t="shared" si="163"/>
        <v>0</v>
      </c>
      <c r="Q73" s="104"/>
      <c r="R73" s="92">
        <f t="shared" si="164"/>
        <v>0</v>
      </c>
      <c r="S73" s="104"/>
      <c r="T73" s="92">
        <f t="shared" si="165"/>
        <v>0</v>
      </c>
      <c r="U73" s="93"/>
      <c r="V73" s="92">
        <f t="shared" si="166"/>
        <v>0</v>
      </c>
      <c r="W73" s="93"/>
      <c r="X73" s="92">
        <f>Y73*0.9</f>
        <v>0</v>
      </c>
      <c r="Y73" s="93"/>
      <c r="Z73" s="92">
        <f>AA73*0.9</f>
        <v>0</v>
      </c>
      <c r="AA73" s="93"/>
      <c r="AB73" s="92">
        <f>AC73*0.9</f>
        <v>0</v>
      </c>
      <c r="AC73" s="93"/>
      <c r="AD73" s="92">
        <f>AE73*0.9</f>
        <v>0</v>
      </c>
      <c r="AE73" s="135"/>
      <c r="AF73" s="92">
        <v>0</v>
      </c>
      <c r="AG73" s="135"/>
      <c r="AH73" s="92">
        <v>0</v>
      </c>
      <c r="AI73" s="135"/>
      <c r="AJ73" s="92">
        <v>0</v>
      </c>
      <c r="AK73" s="135"/>
      <c r="AL73" s="143">
        <v>377.46</v>
      </c>
      <c r="AM73" s="4">
        <v>466</v>
      </c>
      <c r="AN73" s="143">
        <v>377.46</v>
      </c>
      <c r="AO73" s="4">
        <v>466</v>
      </c>
      <c r="AP73" s="143"/>
      <c r="AQ73" s="4">
        <v>0</v>
      </c>
      <c r="AR73" s="135"/>
      <c r="AS73" s="4"/>
      <c r="AT73" s="4"/>
      <c r="AU73" s="143">
        <v>425.67525</v>
      </c>
      <c r="AV73" s="4">
        <v>643.5</v>
      </c>
      <c r="AW73" s="143">
        <v>425.67525</v>
      </c>
      <c r="AX73" s="4"/>
      <c r="AY73" s="135"/>
      <c r="AZ73" s="4"/>
      <c r="BA73" s="135"/>
      <c r="BB73" s="157">
        <f>677*1.05*0.7</f>
        <v>497.595</v>
      </c>
      <c r="BC73" s="149">
        <v>677</v>
      </c>
      <c r="BD73" s="157">
        <f>BC73*1.05*0.7</f>
        <v>497.595</v>
      </c>
      <c r="BE73" s="149"/>
      <c r="BF73" s="157"/>
      <c r="BG73" s="4"/>
      <c r="BH73" s="135"/>
      <c r="BM73" s="172">
        <f t="shared" si="167"/>
        <v>0</v>
      </c>
      <c r="BN73" s="173">
        <f t="shared" si="168"/>
        <v>0</v>
      </c>
      <c r="BO73" s="174">
        <f t="shared" si="169"/>
        <v>0</v>
      </c>
      <c r="BP73" s="174">
        <f t="shared" si="170"/>
        <v>0</v>
      </c>
      <c r="BQ73" s="174">
        <f t="shared" si="171"/>
        <v>0</v>
      </c>
      <c r="BR73" s="174">
        <f t="shared" si="172"/>
        <v>0</v>
      </c>
      <c r="BS73" s="174">
        <f t="shared" si="173"/>
        <v>0</v>
      </c>
      <c r="BT73" s="172">
        <f t="shared" si="174"/>
        <v>0</v>
      </c>
      <c r="BU73" s="9">
        <f t="shared" si="175"/>
        <v>339.714</v>
      </c>
      <c r="BV73" s="9">
        <f t="shared" si="176"/>
        <v>305.7426</v>
      </c>
      <c r="BW73" s="9">
        <f t="shared" si="177"/>
        <v>339.714</v>
      </c>
      <c r="BX73" s="181">
        <f t="shared" si="178"/>
        <v>305.7426</v>
      </c>
      <c r="BY73" s="9">
        <f t="shared" si="179"/>
        <v>0</v>
      </c>
      <c r="BZ73" s="9">
        <f t="shared" si="180"/>
        <v>0</v>
      </c>
      <c r="CA73" s="9">
        <f t="shared" si="181"/>
        <v>0</v>
      </c>
      <c r="CB73" s="9">
        <f t="shared" si="182"/>
        <v>0</v>
      </c>
      <c r="CC73" s="172">
        <f t="shared" si="183"/>
        <v>383.107725</v>
      </c>
      <c r="CD73" s="186">
        <f t="shared" si="184"/>
        <v>310.31725725</v>
      </c>
      <c r="CE73" s="186">
        <f t="shared" si="185"/>
        <v>383.107725</v>
      </c>
      <c r="CF73" s="186">
        <f t="shared" si="186"/>
        <v>310.31725725</v>
      </c>
      <c r="CG73" s="186">
        <f t="shared" si="187"/>
        <v>0</v>
      </c>
      <c r="CH73" s="186">
        <f t="shared" si="188"/>
        <v>0</v>
      </c>
      <c r="CI73" s="186">
        <f t="shared" si="189"/>
        <v>0</v>
      </c>
      <c r="CJ73" s="187">
        <f t="shared" si="190"/>
        <v>0</v>
      </c>
      <c r="CK73" s="194">
        <f t="shared" si="191"/>
        <v>279.285531525</v>
      </c>
      <c r="CL73" s="194">
        <f t="shared" si="192"/>
        <v>279.285531525</v>
      </c>
      <c r="CM73" s="194">
        <f t="shared" si="193"/>
        <v>0</v>
      </c>
      <c r="CN73" s="194">
        <f t="shared" si="194"/>
        <v>0</v>
      </c>
      <c r="CO73" s="195">
        <f t="shared" si="195"/>
        <v>447.8355</v>
      </c>
      <c r="CP73" s="196">
        <f t="shared" si="196"/>
        <v>362.746755</v>
      </c>
      <c r="CQ73" s="195">
        <f t="shared" si="197"/>
        <v>447.8355</v>
      </c>
      <c r="CR73" s="196">
        <f t="shared" si="198"/>
        <v>362.746755</v>
      </c>
      <c r="CS73" s="195">
        <f t="shared" si="199"/>
        <v>0</v>
      </c>
      <c r="CT73" s="196">
        <f t="shared" si="200"/>
        <v>0</v>
      </c>
      <c r="CU73" s="203">
        <f t="shared" si="201"/>
        <v>0</v>
      </c>
      <c r="CV73" s="204">
        <f t="shared" si="202"/>
        <v>0</v>
      </c>
      <c r="CW73" s="205">
        <v>476.28</v>
      </c>
      <c r="CX73" s="186">
        <f t="shared" si="203"/>
        <v>385.7868</v>
      </c>
      <c r="CY73" s="168">
        <v>476.28</v>
      </c>
      <c r="CZ73" s="168">
        <f t="shared" si="204"/>
        <v>385.7868</v>
      </c>
      <c r="DA73" s="168"/>
      <c r="DB73" s="168">
        <f t="shared" si="205"/>
        <v>0</v>
      </c>
      <c r="DC73" s="168">
        <f t="shared" si="206"/>
        <v>0</v>
      </c>
      <c r="DD73" s="205"/>
      <c r="DF73" s="194">
        <f t="shared" si="207"/>
        <v>347.20812</v>
      </c>
      <c r="DG73" s="194">
        <f t="shared" si="208"/>
        <v>312.487308</v>
      </c>
      <c r="DH73" s="194">
        <f t="shared" si="209"/>
        <v>347.20812</v>
      </c>
      <c r="DI73" s="194">
        <f t="shared" si="144"/>
        <v>312.487308</v>
      </c>
      <c r="DJ73" s="194">
        <f t="shared" si="210"/>
        <v>0</v>
      </c>
      <c r="DK73" s="194">
        <f t="shared" si="145"/>
        <v>0</v>
      </c>
      <c r="DL73" s="194">
        <f t="shared" si="146"/>
        <v>0</v>
      </c>
      <c r="DM73" s="194">
        <f t="shared" si="211"/>
        <v>0</v>
      </c>
      <c r="DP73" s="205">
        <v>713.7</v>
      </c>
      <c r="DQ73" s="178">
        <f>DP73*0.7*1.05*0.9</f>
        <v>472.11255</v>
      </c>
      <c r="DR73" s="178">
        <v>713.7</v>
      </c>
      <c r="DS73" s="178">
        <f>DR73*0.7*1.05*0.9</f>
        <v>472.11255</v>
      </c>
      <c r="DT73" s="178"/>
      <c r="DU73" s="178">
        <f>DT73*0.7*1.05*0.9</f>
        <v>0</v>
      </c>
      <c r="DV73" s="229"/>
      <c r="DW73" s="178">
        <f>DV73*0.7*1.05</f>
        <v>0</v>
      </c>
      <c r="DX73" s="194">
        <f t="shared" si="212"/>
        <v>424.901295</v>
      </c>
      <c r="DY73" s="194">
        <f t="shared" si="147"/>
        <v>382.4111655</v>
      </c>
      <c r="DZ73" s="194">
        <f t="shared" si="213"/>
        <v>424.901295</v>
      </c>
      <c r="EA73" s="194">
        <f t="shared" si="148"/>
        <v>382.4111655</v>
      </c>
      <c r="EB73" s="194">
        <f t="shared" si="214"/>
        <v>0</v>
      </c>
      <c r="EC73" s="194">
        <f t="shared" si="149"/>
        <v>0</v>
      </c>
      <c r="ED73" s="194">
        <f t="shared" si="150"/>
        <v>0</v>
      </c>
      <c r="EE73" s="194">
        <f t="shared" si="215"/>
        <v>0</v>
      </c>
      <c r="EF73" s="178">
        <v>760</v>
      </c>
      <c r="EG73" s="238">
        <f>EF73*0.7*1.05</f>
        <v>558.6</v>
      </c>
      <c r="EH73" s="238">
        <f>EF73*0.7*1.05</f>
        <v>558.6</v>
      </c>
      <c r="EI73" s="238">
        <v>0</v>
      </c>
      <c r="EJ73" s="238">
        <v>0</v>
      </c>
      <c r="EK73" s="194">
        <f t="shared" si="216"/>
        <v>502.74</v>
      </c>
      <c r="EL73" s="194">
        <f t="shared" si="151"/>
        <v>452.466</v>
      </c>
      <c r="EM73" s="194">
        <f t="shared" si="217"/>
        <v>502.74</v>
      </c>
      <c r="EN73" s="194">
        <f t="shared" si="152"/>
        <v>452.466</v>
      </c>
      <c r="EO73" s="194">
        <f t="shared" si="218"/>
        <v>0</v>
      </c>
      <c r="EP73" s="194">
        <f t="shared" si="153"/>
        <v>0</v>
      </c>
      <c r="EQ73" s="194">
        <f t="shared" si="154"/>
        <v>0</v>
      </c>
      <c r="ER73" s="194">
        <f t="shared" si="219"/>
        <v>0</v>
      </c>
      <c r="ET73" s="238">
        <v>1068.6</v>
      </c>
      <c r="EU73" s="238">
        <v>1068.6</v>
      </c>
      <c r="EV73" s="238">
        <v>0</v>
      </c>
      <c r="EW73" s="238">
        <v>0</v>
      </c>
      <c r="EX73" s="248">
        <f t="shared" si="220"/>
        <v>1122.03</v>
      </c>
      <c r="EY73" s="248">
        <f t="shared" si="221"/>
        <v>1122.03</v>
      </c>
      <c r="EZ73" s="248">
        <f t="shared" si="222"/>
        <v>0</v>
      </c>
      <c r="FA73" s="248">
        <f t="shared" si="223"/>
        <v>0</v>
      </c>
      <c r="FB73" s="249">
        <f t="shared" si="224"/>
        <v>785.421</v>
      </c>
      <c r="FC73" s="249">
        <f t="shared" si="225"/>
        <v>785.421</v>
      </c>
      <c r="FD73" s="249">
        <f t="shared" si="226"/>
        <v>0</v>
      </c>
      <c r="FE73" s="249">
        <f t="shared" si="227"/>
        <v>0</v>
      </c>
      <c r="FF73" s="252">
        <v>785.421</v>
      </c>
      <c r="FG73" s="252">
        <f t="shared" si="114"/>
        <v>515.3147181</v>
      </c>
      <c r="FH73" s="252">
        <v>785.421</v>
      </c>
      <c r="FI73" s="252">
        <f t="shared" si="59"/>
        <v>515.3147181</v>
      </c>
      <c r="FJ73" s="252">
        <v>0</v>
      </c>
      <c r="FK73" s="252">
        <f t="shared" si="98"/>
        <v>0</v>
      </c>
      <c r="FL73" s="252">
        <f t="shared" si="99"/>
        <v>0</v>
      </c>
      <c r="FM73" s="260">
        <v>0</v>
      </c>
      <c r="FN73" s="267">
        <v>1380</v>
      </c>
      <c r="FO73" s="262">
        <f t="shared" si="115"/>
        <v>821.583</v>
      </c>
      <c r="FP73" s="269">
        <f t="shared" si="92"/>
        <v>665.48223</v>
      </c>
      <c r="FQ73" s="262">
        <v>1380</v>
      </c>
      <c r="FR73" s="262"/>
      <c r="FS73" s="262">
        <f t="shared" si="100"/>
        <v>0</v>
      </c>
      <c r="FT73" s="262"/>
      <c r="FU73" s="262">
        <f t="shared" si="139"/>
        <v>0</v>
      </c>
      <c r="FV73" s="278">
        <v>1014.3</v>
      </c>
      <c r="FW73" s="279">
        <f t="shared" si="116"/>
        <v>821.583</v>
      </c>
      <c r="FX73" s="269">
        <f t="shared" si="56"/>
        <v>739.4247</v>
      </c>
      <c r="FY73" s="279">
        <v>1014.3</v>
      </c>
      <c r="FZ73" s="279">
        <f t="shared" si="101"/>
        <v>0</v>
      </c>
      <c r="GA73" s="279">
        <v>0</v>
      </c>
      <c r="GB73" s="279">
        <f t="shared" si="102"/>
        <v>0</v>
      </c>
      <c r="GC73" s="279">
        <v>0</v>
      </c>
      <c r="GD73" s="278">
        <v>0</v>
      </c>
      <c r="GE73" s="284">
        <v>0</v>
      </c>
      <c r="GF73" s="284">
        <f>GG73*0.9</f>
        <v>0</v>
      </c>
      <c r="GG73" s="284">
        <v>0</v>
      </c>
      <c r="GH73" s="284">
        <f>GI73*0.9</f>
        <v>0</v>
      </c>
      <c r="GI73" s="284">
        <v>0</v>
      </c>
      <c r="GJ73" s="284">
        <f>GL73*0.9</f>
        <v>0</v>
      </c>
      <c r="GK73" s="279"/>
      <c r="GL73" s="279">
        <v>0</v>
      </c>
      <c r="GM73" s="290">
        <v>0</v>
      </c>
      <c r="GN73" s="265">
        <v>0</v>
      </c>
      <c r="GO73" s="265">
        <v>0</v>
      </c>
      <c r="GP73" s="265">
        <v>0</v>
      </c>
      <c r="GQ73" s="265">
        <v>0</v>
      </c>
      <c r="GR73" s="265">
        <v>0</v>
      </c>
      <c r="GS73" s="265">
        <v>0</v>
      </c>
      <c r="GU73" s="279"/>
      <c r="GV73" s="297"/>
    </row>
    <row r="74" ht="25.5" spans="1:204">
      <c r="A74" s="43" t="s">
        <v>498</v>
      </c>
      <c r="B74" s="75" t="s">
        <v>455</v>
      </c>
      <c r="C74" s="65" t="s">
        <v>499</v>
      </c>
      <c r="D74" s="56" t="s">
        <v>479</v>
      </c>
      <c r="E74" s="56" t="s">
        <v>401</v>
      </c>
      <c r="F74" s="56" t="s">
        <v>499</v>
      </c>
      <c r="G74" s="64" t="s">
        <v>500</v>
      </c>
      <c r="H74" s="56" t="s">
        <v>501</v>
      </c>
      <c r="I74" s="111"/>
      <c r="J74" s="94">
        <v>65.44</v>
      </c>
      <c r="K74" s="94">
        <v>65.44</v>
      </c>
      <c r="L74" s="94">
        <v>65.44</v>
      </c>
      <c r="M74" s="112">
        <v>472.5</v>
      </c>
      <c r="N74" s="92">
        <f t="shared" si="161"/>
        <v>41.2272</v>
      </c>
      <c r="O74" s="104">
        <f t="shared" si="162"/>
        <v>45.808</v>
      </c>
      <c r="P74" s="92">
        <f t="shared" si="163"/>
        <v>41.2272</v>
      </c>
      <c r="Q74" s="104">
        <f>K74*1.7-K74</f>
        <v>45.808</v>
      </c>
      <c r="R74" s="92">
        <f t="shared" si="164"/>
        <v>41.2272</v>
      </c>
      <c r="S74" s="104">
        <f>L74*1.7-L74</f>
        <v>45.808</v>
      </c>
      <c r="T74" s="92">
        <f t="shared" si="165"/>
        <v>297.675</v>
      </c>
      <c r="U74" s="93">
        <f>M74*1.7-M74</f>
        <v>330.75</v>
      </c>
      <c r="V74" s="92">
        <f t="shared" si="166"/>
        <v>109.593</v>
      </c>
      <c r="W74" s="93">
        <v>121.77</v>
      </c>
      <c r="X74" s="92">
        <f>Y74*0.9</f>
        <v>109.593</v>
      </c>
      <c r="Y74" s="93">
        <v>121.77</v>
      </c>
      <c r="Z74" s="92">
        <f>AA74*0.9</f>
        <v>109.593</v>
      </c>
      <c r="AA74" s="93">
        <v>121.77</v>
      </c>
      <c r="AB74" s="92">
        <f>AC74*0.9</f>
        <v>0</v>
      </c>
      <c r="AC74" s="93"/>
      <c r="AD74" s="92">
        <f>AE74*0.9</f>
        <v>148.311</v>
      </c>
      <c r="AE74" s="135">
        <v>164.79</v>
      </c>
      <c r="AF74" s="92">
        <v>148.3083</v>
      </c>
      <c r="AG74" s="135">
        <v>164.787</v>
      </c>
      <c r="AH74" s="92">
        <v>148.4406</v>
      </c>
      <c r="AI74" s="135">
        <v>164.934</v>
      </c>
      <c r="AJ74" s="92">
        <v>148.4406</v>
      </c>
      <c r="AK74" s="135">
        <v>164.934</v>
      </c>
      <c r="AL74" s="143">
        <v>133.65</v>
      </c>
      <c r="AM74" s="4">
        <v>165</v>
      </c>
      <c r="AN74" s="143">
        <v>133.65</v>
      </c>
      <c r="AO74" s="4">
        <v>165</v>
      </c>
      <c r="AP74" s="143">
        <v>133.65</v>
      </c>
      <c r="AQ74" s="4">
        <v>165</v>
      </c>
      <c r="AR74" s="143">
        <v>133.65</v>
      </c>
      <c r="AS74" s="4"/>
      <c r="AT74" s="4"/>
      <c r="AU74" s="143">
        <v>47.687535</v>
      </c>
      <c r="AV74" s="4">
        <v>72.09</v>
      </c>
      <c r="AW74" s="143">
        <v>47.687535</v>
      </c>
      <c r="AX74" s="4">
        <v>72.09</v>
      </c>
      <c r="AY74" s="143">
        <v>47.687535</v>
      </c>
      <c r="AZ74" s="4"/>
      <c r="BA74" s="135"/>
      <c r="BB74" s="135">
        <v>52.99</v>
      </c>
      <c r="BC74" s="4">
        <v>72.09</v>
      </c>
      <c r="BD74" s="135">
        <v>52.99</v>
      </c>
      <c r="BE74" s="135">
        <v>52.99</v>
      </c>
      <c r="BF74" s="135">
        <v>52.99</v>
      </c>
      <c r="BG74" s="4"/>
      <c r="BH74" s="135"/>
      <c r="BM74" s="172">
        <f t="shared" si="167"/>
        <v>148.311</v>
      </c>
      <c r="BN74" s="173">
        <f t="shared" si="168"/>
        <v>133.4799</v>
      </c>
      <c r="BO74" s="174">
        <f t="shared" si="169"/>
        <v>148.3083</v>
      </c>
      <c r="BP74" s="174">
        <f t="shared" si="170"/>
        <v>133.47747</v>
      </c>
      <c r="BQ74" s="174">
        <f t="shared" si="171"/>
        <v>148.4406</v>
      </c>
      <c r="BR74" s="174">
        <f t="shared" si="172"/>
        <v>133.59654</v>
      </c>
      <c r="BS74" s="174">
        <f t="shared" si="173"/>
        <v>133.59654</v>
      </c>
      <c r="BT74" s="172">
        <f t="shared" si="174"/>
        <v>148.4406</v>
      </c>
      <c r="BU74" s="9">
        <f t="shared" si="175"/>
        <v>120.285</v>
      </c>
      <c r="BV74" s="9">
        <f t="shared" si="176"/>
        <v>108.2565</v>
      </c>
      <c r="BW74" s="9">
        <f t="shared" si="177"/>
        <v>120.285</v>
      </c>
      <c r="BX74" s="181">
        <f t="shared" si="178"/>
        <v>108.2565</v>
      </c>
      <c r="BY74" s="9">
        <f t="shared" si="179"/>
        <v>120.285</v>
      </c>
      <c r="BZ74" s="9">
        <f t="shared" si="180"/>
        <v>108.2565</v>
      </c>
      <c r="CA74" s="9">
        <f t="shared" si="181"/>
        <v>108.2565</v>
      </c>
      <c r="CB74" s="9">
        <f t="shared" si="182"/>
        <v>120.285</v>
      </c>
      <c r="CC74" s="172">
        <f t="shared" si="183"/>
        <v>42.9187815</v>
      </c>
      <c r="CD74" s="186">
        <f t="shared" si="184"/>
        <v>34.764213015</v>
      </c>
      <c r="CE74" s="186">
        <f t="shared" si="185"/>
        <v>42.9187815</v>
      </c>
      <c r="CF74" s="186">
        <f t="shared" si="186"/>
        <v>34.764213015</v>
      </c>
      <c r="CG74" s="186">
        <f t="shared" si="187"/>
        <v>42.9187815</v>
      </c>
      <c r="CH74" s="186">
        <f t="shared" si="188"/>
        <v>34.764213015</v>
      </c>
      <c r="CI74" s="186">
        <f t="shared" si="189"/>
        <v>0</v>
      </c>
      <c r="CJ74" s="187">
        <f t="shared" si="190"/>
        <v>0</v>
      </c>
      <c r="CK74" s="194">
        <f t="shared" si="191"/>
        <v>31.2877917135</v>
      </c>
      <c r="CL74" s="194">
        <f t="shared" si="192"/>
        <v>31.2877917135</v>
      </c>
      <c r="CM74" s="194">
        <f t="shared" si="193"/>
        <v>31.2877917135</v>
      </c>
      <c r="CN74" s="194">
        <f t="shared" si="194"/>
        <v>0</v>
      </c>
      <c r="CO74" s="195">
        <f t="shared" si="195"/>
        <v>47.691</v>
      </c>
      <c r="CP74" s="196">
        <f t="shared" si="196"/>
        <v>38.62971</v>
      </c>
      <c r="CQ74" s="195">
        <f t="shared" si="197"/>
        <v>47.691</v>
      </c>
      <c r="CR74" s="196">
        <f t="shared" si="198"/>
        <v>38.62971</v>
      </c>
      <c r="CS74" s="195">
        <f t="shared" si="199"/>
        <v>47.691</v>
      </c>
      <c r="CT74" s="196">
        <f t="shared" si="200"/>
        <v>38.62971</v>
      </c>
      <c r="CU74" s="203">
        <f t="shared" si="201"/>
        <v>0</v>
      </c>
      <c r="CV74" s="204">
        <f t="shared" si="202"/>
        <v>0</v>
      </c>
      <c r="CW74" s="187">
        <v>47.691</v>
      </c>
      <c r="CX74" s="186">
        <f t="shared" si="203"/>
        <v>38.62971</v>
      </c>
      <c r="CY74" s="186">
        <v>47.691</v>
      </c>
      <c r="CZ74" s="168">
        <f t="shared" si="204"/>
        <v>38.62971</v>
      </c>
      <c r="DA74" s="186">
        <v>47.691</v>
      </c>
      <c r="DB74" s="168">
        <f t="shared" si="205"/>
        <v>38.62971</v>
      </c>
      <c r="DC74" s="168">
        <f t="shared" si="206"/>
        <v>0</v>
      </c>
      <c r="DD74" s="205">
        <v>0</v>
      </c>
      <c r="DF74" s="194">
        <f t="shared" si="207"/>
        <v>34.766739</v>
      </c>
      <c r="DG74" s="194">
        <f t="shared" si="208"/>
        <v>31.2900651</v>
      </c>
      <c r="DH74" s="194">
        <f t="shared" si="209"/>
        <v>34.766739</v>
      </c>
      <c r="DI74" s="194">
        <f t="shared" si="144"/>
        <v>31.2900651</v>
      </c>
      <c r="DJ74" s="194">
        <f t="shared" si="210"/>
        <v>34.766739</v>
      </c>
      <c r="DK74" s="194">
        <f t="shared" si="145"/>
        <v>31.2900651</v>
      </c>
      <c r="DL74" s="194">
        <f t="shared" si="146"/>
        <v>0</v>
      </c>
      <c r="DM74" s="194">
        <f t="shared" si="211"/>
        <v>0</v>
      </c>
      <c r="DP74" s="187"/>
      <c r="DQ74" s="178">
        <f>42.92*0.9</f>
        <v>38.628</v>
      </c>
      <c r="DR74" s="203"/>
      <c r="DS74" s="178">
        <f>42.92*0.9</f>
        <v>38.628</v>
      </c>
      <c r="DT74" s="178">
        <v>42.92</v>
      </c>
      <c r="DU74" s="178">
        <f>42.92*0.9</f>
        <v>38.628</v>
      </c>
      <c r="DV74" s="178">
        <v>42.92</v>
      </c>
      <c r="DW74" s="178">
        <f>42.92*0.9</f>
        <v>38.628</v>
      </c>
      <c r="DX74" s="194">
        <f t="shared" si="212"/>
        <v>34.7652</v>
      </c>
      <c r="DY74" s="194">
        <f t="shared" si="147"/>
        <v>31.28868</v>
      </c>
      <c r="DZ74" s="194">
        <f t="shared" si="213"/>
        <v>34.7652</v>
      </c>
      <c r="EA74" s="194">
        <f t="shared" si="148"/>
        <v>31.28868</v>
      </c>
      <c r="EB74" s="194">
        <f t="shared" si="214"/>
        <v>34.7652</v>
      </c>
      <c r="EC74" s="194">
        <f t="shared" si="149"/>
        <v>31.28868</v>
      </c>
      <c r="ED74" s="194">
        <f t="shared" si="150"/>
        <v>31.28868</v>
      </c>
      <c r="EE74" s="194">
        <f t="shared" si="215"/>
        <v>34.7652</v>
      </c>
      <c r="EF74" s="178"/>
      <c r="EG74" s="238">
        <f>DQ74+EF74</f>
        <v>38.628</v>
      </c>
      <c r="EH74" s="238">
        <f>DS74+EF74</f>
        <v>38.628</v>
      </c>
      <c r="EI74" s="238">
        <f>DU74+EF74</f>
        <v>38.628</v>
      </c>
      <c r="EJ74" s="238">
        <f>DW74+EF74</f>
        <v>38.628</v>
      </c>
      <c r="EK74" s="194">
        <f t="shared" si="216"/>
        <v>34.7652</v>
      </c>
      <c r="EL74" s="194">
        <f t="shared" si="151"/>
        <v>31.28868</v>
      </c>
      <c r="EM74" s="194">
        <f t="shared" si="217"/>
        <v>34.7652</v>
      </c>
      <c r="EN74" s="194">
        <f t="shared" si="152"/>
        <v>31.28868</v>
      </c>
      <c r="EO74" s="194">
        <f t="shared" si="218"/>
        <v>34.7652</v>
      </c>
      <c r="EP74" s="194">
        <f t="shared" si="153"/>
        <v>31.28868</v>
      </c>
      <c r="EQ74" s="194">
        <f t="shared" si="154"/>
        <v>31.28868</v>
      </c>
      <c r="ER74" s="194">
        <f t="shared" si="219"/>
        <v>34.7652</v>
      </c>
      <c r="ET74" s="238">
        <v>0</v>
      </c>
      <c r="EU74" s="238">
        <v>0</v>
      </c>
      <c r="EV74" s="238">
        <v>0</v>
      </c>
      <c r="EW74" s="238">
        <v>0</v>
      </c>
      <c r="EX74" s="248">
        <f t="shared" si="220"/>
        <v>0</v>
      </c>
      <c r="EY74" s="248">
        <f t="shared" si="221"/>
        <v>0</v>
      </c>
      <c r="EZ74" s="248">
        <f t="shared" si="222"/>
        <v>0</v>
      </c>
      <c r="FA74" s="248">
        <f t="shared" si="223"/>
        <v>0</v>
      </c>
      <c r="FB74" s="249">
        <f t="shared" si="224"/>
        <v>0</v>
      </c>
      <c r="FC74" s="249">
        <f t="shared" si="225"/>
        <v>0</v>
      </c>
      <c r="FD74" s="249">
        <f t="shared" si="226"/>
        <v>0</v>
      </c>
      <c r="FE74" s="249">
        <f t="shared" si="227"/>
        <v>0</v>
      </c>
      <c r="FF74" s="252">
        <v>0</v>
      </c>
      <c r="FG74" s="252">
        <f t="shared" si="114"/>
        <v>0</v>
      </c>
      <c r="FH74" s="252">
        <v>0</v>
      </c>
      <c r="FI74" s="252">
        <f t="shared" si="59"/>
        <v>0</v>
      </c>
      <c r="FJ74" s="252">
        <v>0</v>
      </c>
      <c r="FK74" s="252">
        <f t="shared" si="98"/>
        <v>0</v>
      </c>
      <c r="FL74" s="252">
        <f t="shared" si="99"/>
        <v>0</v>
      </c>
      <c r="FM74" s="260">
        <v>0</v>
      </c>
      <c r="FN74" s="267"/>
      <c r="FO74" s="262">
        <f t="shared" si="115"/>
        <v>0</v>
      </c>
      <c r="FP74" s="269">
        <f t="shared" si="92"/>
        <v>0</v>
      </c>
      <c r="FQ74" s="262">
        <f t="shared" si="138"/>
        <v>0</v>
      </c>
      <c r="FR74" s="262"/>
      <c r="FS74" s="262">
        <f t="shared" si="100"/>
        <v>0</v>
      </c>
      <c r="FT74" s="262"/>
      <c r="FU74" s="262">
        <f t="shared" si="139"/>
        <v>0</v>
      </c>
      <c r="FV74" s="278">
        <v>194.5</v>
      </c>
      <c r="FW74" s="279">
        <f t="shared" si="116"/>
        <v>157.545</v>
      </c>
      <c r="FX74" s="269">
        <f t="shared" si="56"/>
        <v>141.7905</v>
      </c>
      <c r="FY74" s="279">
        <v>209.63</v>
      </c>
      <c r="FZ74" s="279">
        <f t="shared" si="101"/>
        <v>417.087</v>
      </c>
      <c r="GA74" s="279">
        <v>463.43</v>
      </c>
      <c r="GB74" s="279">
        <f t="shared" si="102"/>
        <v>0</v>
      </c>
      <c r="GC74" s="279">
        <v>635.25</v>
      </c>
      <c r="GD74" s="278">
        <v>142.96</v>
      </c>
      <c r="GE74" s="284">
        <f>GD74*0.9</f>
        <v>128.664</v>
      </c>
      <c r="GF74" s="284">
        <f>GG74*0.9</f>
        <v>138.672</v>
      </c>
      <c r="GG74" s="284">
        <v>154.08</v>
      </c>
      <c r="GH74" s="284">
        <f>GI74*0.9</f>
        <v>306.558</v>
      </c>
      <c r="GI74" s="284">
        <v>340.62</v>
      </c>
      <c r="GJ74" s="284">
        <f>GL74*0.9</f>
        <v>400.212</v>
      </c>
      <c r="GK74" s="279"/>
      <c r="GL74" s="279">
        <v>444.68</v>
      </c>
      <c r="GM74" s="290">
        <v>350</v>
      </c>
      <c r="GN74" s="290">
        <v>350</v>
      </c>
      <c r="GO74" s="265">
        <v>0</v>
      </c>
      <c r="GP74" s="290">
        <v>350</v>
      </c>
      <c r="GQ74" s="265">
        <v>0</v>
      </c>
      <c r="GR74" s="290">
        <v>350</v>
      </c>
      <c r="GS74" s="265">
        <v>0</v>
      </c>
      <c r="GU74" s="279"/>
      <c r="GV74" s="297"/>
    </row>
    <row r="75" ht="51" spans="1:204">
      <c r="A75" s="43" t="s">
        <v>502</v>
      </c>
      <c r="B75" s="75" t="s">
        <v>455</v>
      </c>
      <c r="C75" s="65" t="s">
        <v>437</v>
      </c>
      <c r="D75" s="56" t="s">
        <v>479</v>
      </c>
      <c r="E75" s="56" t="s">
        <v>401</v>
      </c>
      <c r="F75" s="56" t="s">
        <v>437</v>
      </c>
      <c r="G75" s="64" t="s">
        <v>438</v>
      </c>
      <c r="H75" s="56" t="s">
        <v>503</v>
      </c>
      <c r="I75" s="56"/>
      <c r="J75" s="94">
        <v>65.44</v>
      </c>
      <c r="K75" s="94">
        <v>65.44</v>
      </c>
      <c r="L75" s="94">
        <v>65.44</v>
      </c>
      <c r="M75" s="112">
        <v>472.5</v>
      </c>
      <c r="N75" s="92">
        <f t="shared" si="161"/>
        <v>41.2272</v>
      </c>
      <c r="O75" s="104">
        <f t="shared" si="162"/>
        <v>45.808</v>
      </c>
      <c r="P75" s="92">
        <f t="shared" si="163"/>
        <v>41.2272</v>
      </c>
      <c r="Q75" s="104">
        <f>K75*1.7-K75</f>
        <v>45.808</v>
      </c>
      <c r="R75" s="92">
        <f t="shared" si="164"/>
        <v>41.2272</v>
      </c>
      <c r="S75" s="104">
        <f>L75*1.7-L75</f>
        <v>45.808</v>
      </c>
      <c r="T75" s="92">
        <f t="shared" si="165"/>
        <v>297.675</v>
      </c>
      <c r="U75" s="93">
        <f>M75*1.7-M75</f>
        <v>330.75</v>
      </c>
      <c r="V75" s="92">
        <f t="shared" si="166"/>
        <v>109.593</v>
      </c>
      <c r="W75" s="93">
        <v>121.77</v>
      </c>
      <c r="X75" s="92">
        <f>Y75*0.9</f>
        <v>109.593</v>
      </c>
      <c r="Y75" s="93">
        <v>121.77</v>
      </c>
      <c r="Z75" s="92">
        <f>AA75*0.9</f>
        <v>109.593</v>
      </c>
      <c r="AA75" s="93">
        <v>121.77</v>
      </c>
      <c r="AB75" s="92">
        <f>AC75*0.9</f>
        <v>0</v>
      </c>
      <c r="AC75" s="93"/>
      <c r="AD75" s="92">
        <f>AE75*0.9</f>
        <v>148.311</v>
      </c>
      <c r="AE75" s="135">
        <v>164.79</v>
      </c>
      <c r="AF75" s="92">
        <v>148.3083</v>
      </c>
      <c r="AG75" s="135">
        <v>164.787</v>
      </c>
      <c r="AH75" s="92">
        <v>148.3083</v>
      </c>
      <c r="AI75" s="135">
        <v>164.787</v>
      </c>
      <c r="AJ75" s="92">
        <v>148.3083</v>
      </c>
      <c r="AK75" s="135">
        <v>164.787</v>
      </c>
      <c r="AL75" s="143">
        <v>133.65</v>
      </c>
      <c r="AM75" s="4">
        <v>165</v>
      </c>
      <c r="AN75" s="143">
        <v>133.65</v>
      </c>
      <c r="AO75" s="4">
        <v>165</v>
      </c>
      <c r="AP75" s="143">
        <v>133.65</v>
      </c>
      <c r="AQ75" s="4">
        <v>165</v>
      </c>
      <c r="AR75" s="135"/>
      <c r="AS75" s="4"/>
      <c r="AT75" s="4"/>
      <c r="AU75" s="143">
        <v>47.687535</v>
      </c>
      <c r="AV75" s="4">
        <v>72.09</v>
      </c>
      <c r="AW75" s="143">
        <v>47.687535</v>
      </c>
      <c r="AX75" s="4">
        <v>72.09</v>
      </c>
      <c r="AY75" s="143">
        <v>47.687535</v>
      </c>
      <c r="AZ75" s="4"/>
      <c r="BA75" s="135"/>
      <c r="BB75" s="135">
        <v>52.99</v>
      </c>
      <c r="BC75" s="4">
        <v>72.09</v>
      </c>
      <c r="BD75" s="135">
        <v>52.99</v>
      </c>
      <c r="BE75" s="135">
        <v>52.99</v>
      </c>
      <c r="BF75" s="135">
        <v>52.99</v>
      </c>
      <c r="BG75" s="4"/>
      <c r="BH75" s="135"/>
      <c r="BM75" s="172">
        <f t="shared" si="167"/>
        <v>148.311</v>
      </c>
      <c r="BN75" s="173">
        <f t="shared" si="168"/>
        <v>133.4799</v>
      </c>
      <c r="BO75" s="174">
        <f t="shared" si="169"/>
        <v>148.3083</v>
      </c>
      <c r="BP75" s="174">
        <f t="shared" si="170"/>
        <v>133.47747</v>
      </c>
      <c r="BQ75" s="174">
        <f t="shared" si="171"/>
        <v>148.3083</v>
      </c>
      <c r="BR75" s="174">
        <f t="shared" si="172"/>
        <v>133.47747</v>
      </c>
      <c r="BS75" s="174">
        <f t="shared" si="173"/>
        <v>133.47747</v>
      </c>
      <c r="BT75" s="172">
        <f t="shared" si="174"/>
        <v>148.3083</v>
      </c>
      <c r="BU75" s="9">
        <f t="shared" si="175"/>
        <v>120.285</v>
      </c>
      <c r="BV75" s="9">
        <f t="shared" si="176"/>
        <v>108.2565</v>
      </c>
      <c r="BW75" s="9">
        <f t="shared" si="177"/>
        <v>120.285</v>
      </c>
      <c r="BX75" s="181">
        <f t="shared" si="178"/>
        <v>108.2565</v>
      </c>
      <c r="BY75" s="9">
        <f t="shared" si="179"/>
        <v>120.285</v>
      </c>
      <c r="BZ75" s="9">
        <f t="shared" si="180"/>
        <v>108.2565</v>
      </c>
      <c r="CA75" s="9">
        <f t="shared" si="181"/>
        <v>0</v>
      </c>
      <c r="CB75" s="9">
        <f t="shared" si="182"/>
        <v>0</v>
      </c>
      <c r="CC75" s="172">
        <f t="shared" si="183"/>
        <v>42.9187815</v>
      </c>
      <c r="CD75" s="186">
        <f t="shared" si="184"/>
        <v>34.764213015</v>
      </c>
      <c r="CE75" s="186">
        <f t="shared" si="185"/>
        <v>42.9187815</v>
      </c>
      <c r="CF75" s="186">
        <f t="shared" si="186"/>
        <v>34.764213015</v>
      </c>
      <c r="CG75" s="186">
        <f t="shared" si="187"/>
        <v>42.9187815</v>
      </c>
      <c r="CH75" s="186">
        <f t="shared" si="188"/>
        <v>34.764213015</v>
      </c>
      <c r="CI75" s="186">
        <f t="shared" si="189"/>
        <v>0</v>
      </c>
      <c r="CJ75" s="187">
        <f t="shared" si="190"/>
        <v>0</v>
      </c>
      <c r="CK75" s="194">
        <f t="shared" si="191"/>
        <v>31.2877917135</v>
      </c>
      <c r="CL75" s="194">
        <f t="shared" si="192"/>
        <v>31.2877917135</v>
      </c>
      <c r="CM75" s="194">
        <f t="shared" si="193"/>
        <v>31.2877917135</v>
      </c>
      <c r="CN75" s="194">
        <f t="shared" si="194"/>
        <v>0</v>
      </c>
      <c r="CO75" s="195">
        <f t="shared" si="195"/>
        <v>47.691</v>
      </c>
      <c r="CP75" s="196">
        <f t="shared" si="196"/>
        <v>38.62971</v>
      </c>
      <c r="CQ75" s="195">
        <f t="shared" si="197"/>
        <v>47.691</v>
      </c>
      <c r="CR75" s="196">
        <f t="shared" si="198"/>
        <v>38.62971</v>
      </c>
      <c r="CS75" s="195">
        <f t="shared" si="199"/>
        <v>47.691</v>
      </c>
      <c r="CT75" s="196">
        <f t="shared" si="200"/>
        <v>38.62971</v>
      </c>
      <c r="CU75" s="203">
        <f t="shared" si="201"/>
        <v>0</v>
      </c>
      <c r="CV75" s="204">
        <f t="shared" si="202"/>
        <v>0</v>
      </c>
      <c r="CW75" s="187">
        <v>47.691</v>
      </c>
      <c r="CX75" s="186">
        <f t="shared" si="203"/>
        <v>38.62971</v>
      </c>
      <c r="CY75" s="186">
        <v>47.691</v>
      </c>
      <c r="CZ75" s="168">
        <f t="shared" si="204"/>
        <v>38.62971</v>
      </c>
      <c r="DA75" s="186">
        <v>47.691</v>
      </c>
      <c r="DB75" s="168">
        <f t="shared" si="205"/>
        <v>38.62971</v>
      </c>
      <c r="DC75" s="168">
        <f t="shared" si="206"/>
        <v>0</v>
      </c>
      <c r="DD75" s="205">
        <v>0</v>
      </c>
      <c r="DF75" s="194">
        <f t="shared" si="207"/>
        <v>34.766739</v>
      </c>
      <c r="DG75" s="194">
        <f t="shared" si="208"/>
        <v>31.2900651</v>
      </c>
      <c r="DH75" s="194">
        <f t="shared" si="209"/>
        <v>34.766739</v>
      </c>
      <c r="DI75" s="194">
        <f t="shared" si="144"/>
        <v>31.2900651</v>
      </c>
      <c r="DJ75" s="194">
        <f t="shared" si="210"/>
        <v>34.766739</v>
      </c>
      <c r="DK75" s="194">
        <f t="shared" si="145"/>
        <v>31.2900651</v>
      </c>
      <c r="DL75" s="194">
        <f t="shared" si="146"/>
        <v>0</v>
      </c>
      <c r="DM75" s="194">
        <f t="shared" si="211"/>
        <v>0</v>
      </c>
      <c r="DP75" s="187"/>
      <c r="DQ75" s="178">
        <f>42.92*0.9</f>
        <v>38.628</v>
      </c>
      <c r="DR75" s="203"/>
      <c r="DS75" s="178">
        <f>42.92*0.9</f>
        <v>38.628</v>
      </c>
      <c r="DT75" s="178">
        <v>42.92</v>
      </c>
      <c r="DU75" s="178">
        <f>42.92*0.9</f>
        <v>38.628</v>
      </c>
      <c r="DV75" s="229"/>
      <c r="DW75" s="178">
        <f>DV75*0.7*1.05</f>
        <v>0</v>
      </c>
      <c r="DX75" s="194">
        <f t="shared" si="212"/>
        <v>34.7652</v>
      </c>
      <c r="DY75" s="194">
        <f t="shared" si="147"/>
        <v>31.28868</v>
      </c>
      <c r="DZ75" s="194">
        <f t="shared" si="213"/>
        <v>34.7652</v>
      </c>
      <c r="EA75" s="194">
        <f t="shared" si="148"/>
        <v>31.28868</v>
      </c>
      <c r="EB75" s="194">
        <f t="shared" si="214"/>
        <v>34.7652</v>
      </c>
      <c r="EC75" s="194">
        <f t="shared" si="149"/>
        <v>31.28868</v>
      </c>
      <c r="ED75" s="194">
        <f t="shared" si="150"/>
        <v>0</v>
      </c>
      <c r="EE75" s="194">
        <f t="shared" si="215"/>
        <v>0</v>
      </c>
      <c r="EF75" s="178"/>
      <c r="EG75" s="238">
        <f>DQ75+EF75</f>
        <v>38.628</v>
      </c>
      <c r="EH75" s="238">
        <f>DS75+EF75</f>
        <v>38.628</v>
      </c>
      <c r="EI75" s="238">
        <f>DU75+EF75</f>
        <v>38.628</v>
      </c>
      <c r="EJ75" s="238">
        <f>DW75+EF75</f>
        <v>0</v>
      </c>
      <c r="EK75" s="194">
        <f t="shared" si="216"/>
        <v>34.7652</v>
      </c>
      <c r="EL75" s="194">
        <f t="shared" si="151"/>
        <v>31.28868</v>
      </c>
      <c r="EM75" s="194">
        <f t="shared" si="217"/>
        <v>34.7652</v>
      </c>
      <c r="EN75" s="194">
        <f t="shared" si="152"/>
        <v>31.28868</v>
      </c>
      <c r="EO75" s="194">
        <f t="shared" si="218"/>
        <v>34.7652</v>
      </c>
      <c r="EP75" s="194">
        <f t="shared" si="153"/>
        <v>31.28868</v>
      </c>
      <c r="EQ75" s="194">
        <f t="shared" si="154"/>
        <v>0</v>
      </c>
      <c r="ER75" s="194">
        <f t="shared" si="219"/>
        <v>0</v>
      </c>
      <c r="ET75" s="238">
        <v>0</v>
      </c>
      <c r="EU75" s="238">
        <v>0</v>
      </c>
      <c r="EV75" s="238">
        <v>0</v>
      </c>
      <c r="EW75" s="238">
        <v>0</v>
      </c>
      <c r="EX75" s="248">
        <v>331.97</v>
      </c>
      <c r="EY75" s="248">
        <v>319.2</v>
      </c>
      <c r="EZ75" s="248">
        <v>331.97</v>
      </c>
      <c r="FA75" s="248">
        <f t="shared" si="223"/>
        <v>0</v>
      </c>
      <c r="FB75" s="249">
        <f t="shared" si="224"/>
        <v>232.379</v>
      </c>
      <c r="FC75" s="249">
        <f t="shared" si="225"/>
        <v>223.44</v>
      </c>
      <c r="FD75" s="249">
        <f t="shared" si="226"/>
        <v>232.379</v>
      </c>
      <c r="FE75" s="249">
        <f t="shared" si="227"/>
        <v>0</v>
      </c>
      <c r="FF75" s="252">
        <v>232.379</v>
      </c>
      <c r="FG75" s="252">
        <f t="shared" si="114"/>
        <v>152.4638619</v>
      </c>
      <c r="FH75" s="252">
        <v>223.44</v>
      </c>
      <c r="FI75" s="252">
        <f t="shared" ref="FI75:FI97" si="228">FH75*0.9*0.9*0.9*0.9</f>
        <v>146.598984</v>
      </c>
      <c r="FJ75" s="252">
        <v>232.379</v>
      </c>
      <c r="FK75" s="252">
        <f t="shared" si="98"/>
        <v>152.4638619</v>
      </c>
      <c r="FL75" s="252">
        <f t="shared" si="99"/>
        <v>0</v>
      </c>
      <c r="FM75" s="260">
        <v>0</v>
      </c>
      <c r="FN75" s="261">
        <v>316.16</v>
      </c>
      <c r="FO75" s="262">
        <f t="shared" si="115"/>
        <v>188.225856</v>
      </c>
      <c r="FP75" s="269">
        <f t="shared" si="92"/>
        <v>152.46294336</v>
      </c>
      <c r="FQ75" s="262">
        <f t="shared" si="138"/>
        <v>112.0602633696</v>
      </c>
      <c r="FR75" s="262">
        <v>316.16</v>
      </c>
      <c r="FS75" s="262">
        <f t="shared" si="100"/>
        <v>188.225856</v>
      </c>
      <c r="FT75" s="262"/>
      <c r="FU75" s="262">
        <f t="shared" si="139"/>
        <v>0</v>
      </c>
      <c r="FV75" s="278">
        <v>375.23</v>
      </c>
      <c r="FW75" s="279">
        <f t="shared" si="116"/>
        <v>303.9363</v>
      </c>
      <c r="FX75" s="269">
        <f t="shared" si="56"/>
        <v>273.54267</v>
      </c>
      <c r="FY75" s="279">
        <v>375.23</v>
      </c>
      <c r="FZ75" s="279">
        <f t="shared" si="101"/>
        <v>337.707</v>
      </c>
      <c r="GA75" s="279">
        <v>375.23</v>
      </c>
      <c r="GB75" s="279">
        <f t="shared" si="102"/>
        <v>0</v>
      </c>
      <c r="GC75" s="279">
        <v>0</v>
      </c>
      <c r="GD75" s="278">
        <v>275.79</v>
      </c>
      <c r="GE75" s="284">
        <f>GD75*0.9</f>
        <v>248.211</v>
      </c>
      <c r="GF75" s="284">
        <f>GG75*0.9</f>
        <v>248.211</v>
      </c>
      <c r="GG75" s="293">
        <v>275.79</v>
      </c>
      <c r="GH75" s="284">
        <f>GI75*0.9</f>
        <v>248.211</v>
      </c>
      <c r="GI75" s="293">
        <v>275.79</v>
      </c>
      <c r="GJ75" s="284">
        <f>GL75*0.9</f>
        <v>248.211</v>
      </c>
      <c r="GK75" s="331"/>
      <c r="GL75" s="278">
        <v>275.79</v>
      </c>
      <c r="GM75" s="290">
        <v>218</v>
      </c>
      <c r="GN75" s="290">
        <v>218</v>
      </c>
      <c r="GO75" s="265">
        <v>0</v>
      </c>
      <c r="GP75" s="290">
        <v>218</v>
      </c>
      <c r="GQ75" s="265">
        <v>0</v>
      </c>
      <c r="GR75" s="265">
        <v>0</v>
      </c>
      <c r="GS75" s="265">
        <v>0</v>
      </c>
      <c r="GU75" s="279"/>
      <c r="GV75" s="297"/>
    </row>
    <row r="76" ht="45" spans="1:204">
      <c r="A76" s="43"/>
      <c r="B76" s="75" t="s">
        <v>455</v>
      </c>
      <c r="C76" s="65" t="s">
        <v>504</v>
      </c>
      <c r="D76" s="56"/>
      <c r="E76" s="56"/>
      <c r="F76" s="56"/>
      <c r="G76" s="301" t="s">
        <v>505</v>
      </c>
      <c r="H76" s="56"/>
      <c r="I76" s="111"/>
      <c r="J76" s="94"/>
      <c r="K76" s="113"/>
      <c r="L76" s="113"/>
      <c r="M76" s="112"/>
      <c r="N76" s="92"/>
      <c r="O76" s="104"/>
      <c r="P76" s="92"/>
      <c r="Q76" s="104"/>
      <c r="R76" s="92"/>
      <c r="S76" s="104"/>
      <c r="T76" s="92"/>
      <c r="U76" s="93"/>
      <c r="V76" s="92"/>
      <c r="W76" s="93"/>
      <c r="X76" s="92"/>
      <c r="Y76" s="93"/>
      <c r="Z76" s="92"/>
      <c r="AA76" s="93"/>
      <c r="AB76" s="92"/>
      <c r="AC76" s="93"/>
      <c r="AD76" s="92"/>
      <c r="AE76" s="135"/>
      <c r="AF76" s="92"/>
      <c r="AG76" s="135"/>
      <c r="AH76" s="92"/>
      <c r="AI76" s="135"/>
      <c r="AJ76" s="92"/>
      <c r="AK76" s="135"/>
      <c r="AL76" s="143"/>
      <c r="AM76" s="4"/>
      <c r="AN76" s="143"/>
      <c r="AO76" s="4"/>
      <c r="AP76" s="143"/>
      <c r="AQ76" s="4"/>
      <c r="AR76" s="143"/>
      <c r="AS76" s="4"/>
      <c r="AT76" s="4"/>
      <c r="AU76" s="143"/>
      <c r="AV76" s="4"/>
      <c r="AW76" s="143"/>
      <c r="AX76" s="4"/>
      <c r="AY76" s="143"/>
      <c r="AZ76" s="4"/>
      <c r="BA76" s="135"/>
      <c r="BB76" s="135"/>
      <c r="BC76" s="4"/>
      <c r="BD76" s="135"/>
      <c r="BE76" s="135"/>
      <c r="BF76" s="135"/>
      <c r="BG76" s="4"/>
      <c r="BH76" s="135"/>
      <c r="BM76" s="172"/>
      <c r="BN76" s="173"/>
      <c r="BO76" s="174"/>
      <c r="BP76" s="174"/>
      <c r="BQ76" s="174"/>
      <c r="BR76" s="174"/>
      <c r="BS76" s="174"/>
      <c r="BT76" s="172"/>
      <c r="BU76" s="9"/>
      <c r="BV76" s="9"/>
      <c r="BW76" s="9"/>
      <c r="BX76" s="181"/>
      <c r="BY76" s="9"/>
      <c r="BZ76" s="9"/>
      <c r="CA76" s="9"/>
      <c r="CB76" s="9"/>
      <c r="CC76" s="172"/>
      <c r="CD76" s="186"/>
      <c r="CE76" s="186"/>
      <c r="CF76" s="186"/>
      <c r="CG76" s="186"/>
      <c r="CH76" s="186"/>
      <c r="CI76" s="186"/>
      <c r="CJ76" s="187"/>
      <c r="CK76" s="194"/>
      <c r="CL76" s="194"/>
      <c r="CM76" s="194"/>
      <c r="CN76" s="194"/>
      <c r="CO76" s="195"/>
      <c r="CP76" s="196"/>
      <c r="CQ76" s="195"/>
      <c r="CR76" s="196"/>
      <c r="CS76" s="195"/>
      <c r="CT76" s="196"/>
      <c r="CU76" s="203"/>
      <c r="CV76" s="204"/>
      <c r="CW76" s="187"/>
      <c r="CX76" s="186"/>
      <c r="CY76" s="186"/>
      <c r="CZ76" s="168"/>
      <c r="DA76" s="186"/>
      <c r="DB76" s="168"/>
      <c r="DC76" s="168"/>
      <c r="DD76" s="205"/>
      <c r="DF76" s="194"/>
      <c r="DG76" s="194"/>
      <c r="DH76" s="194"/>
      <c r="DI76" s="194"/>
      <c r="DJ76" s="194"/>
      <c r="DK76" s="194"/>
      <c r="DL76" s="194"/>
      <c r="DM76" s="194"/>
      <c r="DP76" s="187"/>
      <c r="DQ76" s="178"/>
      <c r="DR76" s="203"/>
      <c r="DS76" s="178"/>
      <c r="DT76" s="203"/>
      <c r="DU76" s="178"/>
      <c r="DV76" s="229"/>
      <c r="DW76" s="178"/>
      <c r="DX76" s="194"/>
      <c r="DY76" s="194"/>
      <c r="DZ76" s="194"/>
      <c r="EA76" s="194"/>
      <c r="EB76" s="194"/>
      <c r="EC76" s="194"/>
      <c r="ED76" s="194"/>
      <c r="EE76" s="194"/>
      <c r="EF76" s="178"/>
      <c r="EG76" s="238"/>
      <c r="EH76" s="238"/>
      <c r="EI76" s="238"/>
      <c r="EJ76" s="238"/>
      <c r="EK76" s="194"/>
      <c r="EL76" s="194"/>
      <c r="EM76" s="194"/>
      <c r="EN76" s="194"/>
      <c r="EO76" s="194"/>
      <c r="EP76" s="194"/>
      <c r="EQ76" s="194"/>
      <c r="ER76" s="194"/>
      <c r="ET76" s="238"/>
      <c r="EU76" s="238"/>
      <c r="EV76" s="238"/>
      <c r="EW76" s="238"/>
      <c r="EX76" s="248"/>
      <c r="EY76" s="248"/>
      <c r="EZ76" s="248"/>
      <c r="FA76" s="248"/>
      <c r="FB76" s="249"/>
      <c r="FC76" s="249"/>
      <c r="FD76" s="249"/>
      <c r="FE76" s="249"/>
      <c r="FF76" s="252"/>
      <c r="FG76" s="252">
        <f t="shared" si="114"/>
        <v>0</v>
      </c>
      <c r="FH76" s="252"/>
      <c r="FI76" s="252">
        <f t="shared" si="228"/>
        <v>0</v>
      </c>
      <c r="FJ76" s="252"/>
      <c r="FK76" s="252">
        <f t="shared" si="98"/>
        <v>0</v>
      </c>
      <c r="FL76" s="252">
        <f t="shared" si="99"/>
        <v>0</v>
      </c>
      <c r="FM76" s="260"/>
      <c r="FN76" s="261"/>
      <c r="FO76" s="262">
        <f t="shared" si="115"/>
        <v>0</v>
      </c>
      <c r="FP76" s="269">
        <f t="shared" si="92"/>
        <v>0</v>
      </c>
      <c r="FQ76" s="262"/>
      <c r="FR76" s="262"/>
      <c r="FS76" s="262">
        <f t="shared" si="100"/>
        <v>0</v>
      </c>
      <c r="FT76" s="262"/>
      <c r="FU76" s="262">
        <f t="shared" si="139"/>
        <v>0</v>
      </c>
      <c r="FV76" s="278"/>
      <c r="FW76" s="279">
        <f t="shared" si="116"/>
        <v>0</v>
      </c>
      <c r="FX76" s="269">
        <f t="shared" si="56"/>
        <v>0</v>
      </c>
      <c r="FY76" s="279"/>
      <c r="FZ76" s="279">
        <f t="shared" si="101"/>
        <v>0</v>
      </c>
      <c r="GA76" s="279"/>
      <c r="GB76" s="279">
        <f t="shared" si="102"/>
        <v>0</v>
      </c>
      <c r="GC76" s="279"/>
      <c r="GD76" s="278"/>
      <c r="GE76" s="284"/>
      <c r="GF76" s="284"/>
      <c r="GG76" s="293"/>
      <c r="GH76" s="284"/>
      <c r="GI76" s="293"/>
      <c r="GJ76" s="284"/>
      <c r="GK76" s="331"/>
      <c r="GL76" s="278"/>
      <c r="GM76" s="290">
        <v>264</v>
      </c>
      <c r="GN76" s="265">
        <v>298</v>
      </c>
      <c r="GO76" s="265"/>
      <c r="GP76" s="265">
        <v>298</v>
      </c>
      <c r="GQ76" s="265"/>
      <c r="GR76" s="265">
        <v>298</v>
      </c>
      <c r="GS76" s="265">
        <v>0</v>
      </c>
      <c r="GU76" s="279"/>
      <c r="GV76" s="297"/>
    </row>
    <row r="77" ht="38.25" spans="1:204">
      <c r="A77" s="43"/>
      <c r="B77" s="75" t="s">
        <v>455</v>
      </c>
      <c r="C77" s="65" t="s">
        <v>444</v>
      </c>
      <c r="D77" s="56" t="s">
        <v>479</v>
      </c>
      <c r="E77" s="56" t="s">
        <v>401</v>
      </c>
      <c r="F77" s="56" t="s">
        <v>444</v>
      </c>
      <c r="G77" s="54" t="s">
        <v>506</v>
      </c>
      <c r="H77" s="56"/>
      <c r="I77" s="111"/>
      <c r="J77" s="94">
        <v>96.43</v>
      </c>
      <c r="K77" s="113">
        <v>96.43</v>
      </c>
      <c r="L77" s="113">
        <v>96.43</v>
      </c>
      <c r="M77" s="112">
        <v>472.5</v>
      </c>
      <c r="N77" s="92">
        <f>O77*0.9</f>
        <v>60.7509</v>
      </c>
      <c r="O77" s="104">
        <f>J77*1.7-J77</f>
        <v>67.501</v>
      </c>
      <c r="P77" s="92">
        <f>Q77*0.9</f>
        <v>60.7509</v>
      </c>
      <c r="Q77" s="104">
        <f>K77*1.7-K77</f>
        <v>67.501</v>
      </c>
      <c r="R77" s="92">
        <f>S77*0.9</f>
        <v>60.7509</v>
      </c>
      <c r="S77" s="104">
        <f>L77*1.7-L77</f>
        <v>67.501</v>
      </c>
      <c r="T77" s="92">
        <f>U77*0.9</f>
        <v>297.675</v>
      </c>
      <c r="U77" s="93">
        <f>M77*1.7-M77</f>
        <v>330.75</v>
      </c>
      <c r="V77" s="92">
        <f>W77*0.9</f>
        <v>161.514</v>
      </c>
      <c r="W77" s="93">
        <v>179.46</v>
      </c>
      <c r="X77" s="92">
        <f>Y77*0.9</f>
        <v>161.514</v>
      </c>
      <c r="Y77" s="93">
        <v>179.46</v>
      </c>
      <c r="Z77" s="92">
        <f>AA77*0.9</f>
        <v>161.514</v>
      </c>
      <c r="AA77" s="93">
        <v>179.46</v>
      </c>
      <c r="AB77" s="92">
        <f>AC77*0.9</f>
        <v>0</v>
      </c>
      <c r="AC77" s="93"/>
      <c r="AD77" s="92">
        <f>AE77*0.9</f>
        <v>218.556</v>
      </c>
      <c r="AE77" s="135">
        <v>242.84</v>
      </c>
      <c r="AF77" s="92">
        <v>218.5596</v>
      </c>
      <c r="AG77" s="135">
        <v>242.844</v>
      </c>
      <c r="AH77" s="92">
        <v>218.5596</v>
      </c>
      <c r="AI77" s="135">
        <v>242.844</v>
      </c>
      <c r="AJ77" s="92">
        <v>0</v>
      </c>
      <c r="AK77" s="135"/>
      <c r="AL77" s="143">
        <v>196.83</v>
      </c>
      <c r="AM77" s="4">
        <v>243</v>
      </c>
      <c r="AN77" s="143">
        <v>196.83</v>
      </c>
      <c r="AO77" s="4">
        <v>243</v>
      </c>
      <c r="AP77" s="143">
        <v>196.83</v>
      </c>
      <c r="AQ77" s="4">
        <v>243</v>
      </c>
      <c r="AR77" s="143">
        <v>196.83</v>
      </c>
      <c r="AS77" s="4"/>
      <c r="AT77" s="4"/>
      <c r="AU77" s="143">
        <v>70.27776</v>
      </c>
      <c r="AV77" s="4">
        <v>106.24</v>
      </c>
      <c r="AW77" s="143">
        <v>70.27776</v>
      </c>
      <c r="AX77" s="4">
        <v>106.24</v>
      </c>
      <c r="AY77" s="143">
        <v>70.27776</v>
      </c>
      <c r="AZ77" s="4"/>
      <c r="BA77" s="135"/>
      <c r="BB77" s="135">
        <v>78.09</v>
      </c>
      <c r="BC77" s="4">
        <v>106.24</v>
      </c>
      <c r="BD77" s="135">
        <v>78.09</v>
      </c>
      <c r="BE77" s="135">
        <v>78.09</v>
      </c>
      <c r="BF77" s="135">
        <v>78.09</v>
      </c>
      <c r="BG77" s="4"/>
      <c r="BH77" s="135"/>
      <c r="BM77" s="172">
        <f>AE77*0.9</f>
        <v>218.556</v>
      </c>
      <c r="BN77" s="173">
        <f>BM77*0.9</f>
        <v>196.7004</v>
      </c>
      <c r="BO77" s="174">
        <f>AG77*0.9</f>
        <v>218.5596</v>
      </c>
      <c r="BP77" s="174">
        <f>BO77*0.9</f>
        <v>196.70364</v>
      </c>
      <c r="BQ77" s="174">
        <f>AI77*0.9</f>
        <v>218.5596</v>
      </c>
      <c r="BR77" s="174">
        <f>BQ77*0.9</f>
        <v>196.70364</v>
      </c>
      <c r="BS77" s="174">
        <f>BT77*0.9</f>
        <v>0</v>
      </c>
      <c r="BT77" s="172">
        <f>AK77*0.9</f>
        <v>0</v>
      </c>
      <c r="BU77" s="9">
        <f>AL77*0.9</f>
        <v>177.147</v>
      </c>
      <c r="BV77" s="9">
        <f>BU77*0.9</f>
        <v>159.4323</v>
      </c>
      <c r="BW77" s="9">
        <f>AN77*0.9</f>
        <v>177.147</v>
      </c>
      <c r="BX77" s="181">
        <f>BW77*0.9</f>
        <v>159.4323</v>
      </c>
      <c r="BY77" s="9">
        <f>AP77*0.9</f>
        <v>177.147</v>
      </c>
      <c r="BZ77" s="9">
        <f>BY77*0.9</f>
        <v>159.4323</v>
      </c>
      <c r="CA77" s="9">
        <f>CB77*0.9</f>
        <v>159.4323</v>
      </c>
      <c r="CB77" s="9">
        <f>AR77*0.9</f>
        <v>177.147</v>
      </c>
      <c r="CC77" s="172">
        <f>AU77*0.9</f>
        <v>63.249984</v>
      </c>
      <c r="CD77" s="186">
        <f>CC77*0.9*0.9</f>
        <v>51.23248704</v>
      </c>
      <c r="CE77" s="186">
        <f>AW77*0.9</f>
        <v>63.249984</v>
      </c>
      <c r="CF77" s="186">
        <f>CE77*0.9*0.9</f>
        <v>51.23248704</v>
      </c>
      <c r="CG77" s="186">
        <f>AY77*0.9</f>
        <v>63.249984</v>
      </c>
      <c r="CH77" s="186">
        <f>CG77*0.9*0.9</f>
        <v>51.23248704</v>
      </c>
      <c r="CI77" s="186">
        <f>CJ77*0.9*0.9</f>
        <v>0</v>
      </c>
      <c r="CJ77" s="187">
        <f>BA77*0.9</f>
        <v>0</v>
      </c>
      <c r="CK77" s="194">
        <f>CD77-CD77*10/100</f>
        <v>46.109238336</v>
      </c>
      <c r="CL77" s="194">
        <f>CF77-CF77*10/100</f>
        <v>46.109238336</v>
      </c>
      <c r="CM77" s="194">
        <f>CH77-CH77*10/100</f>
        <v>46.109238336</v>
      </c>
      <c r="CN77" s="194">
        <f>CI77-CI77*10/100</f>
        <v>0</v>
      </c>
      <c r="CO77" s="195">
        <f>BB77*0.9</f>
        <v>70.281</v>
      </c>
      <c r="CP77" s="196">
        <f>CO77*0.9*0.9</f>
        <v>56.92761</v>
      </c>
      <c r="CQ77" s="195">
        <f>BD77*0.9</f>
        <v>70.281</v>
      </c>
      <c r="CR77" s="196">
        <f>CQ77*0.9*0.9</f>
        <v>56.92761</v>
      </c>
      <c r="CS77" s="195">
        <f>BF77*0.9</f>
        <v>70.281</v>
      </c>
      <c r="CT77" s="196">
        <f>CS77*0.9*0.9</f>
        <v>56.92761</v>
      </c>
      <c r="CU77" s="203">
        <f>CV77*0.9*0.9</f>
        <v>0</v>
      </c>
      <c r="CV77" s="204">
        <f>BH77*0.9</f>
        <v>0</v>
      </c>
      <c r="CW77" s="187">
        <v>70.281</v>
      </c>
      <c r="CX77" s="186">
        <f>CW77*0.9*0.9</f>
        <v>56.92761</v>
      </c>
      <c r="CY77" s="186">
        <v>70.281</v>
      </c>
      <c r="CZ77" s="168">
        <f>CY77*0.9*0.9</f>
        <v>56.92761</v>
      </c>
      <c r="DA77" s="186">
        <v>70.281</v>
      </c>
      <c r="DB77" s="168">
        <f>DA77*0.9*0.9</f>
        <v>56.92761</v>
      </c>
      <c r="DC77" s="168">
        <f>DD77*0.9*0.9</f>
        <v>0</v>
      </c>
      <c r="DD77" s="205">
        <v>0</v>
      </c>
      <c r="DF77" s="194">
        <f>CX77-CX77*10/100</f>
        <v>51.234849</v>
      </c>
      <c r="DG77" s="194">
        <f>DF77*0.9</f>
        <v>46.1113641</v>
      </c>
      <c r="DH77" s="194">
        <f>CZ77-CZ77*10/100</f>
        <v>51.234849</v>
      </c>
      <c r="DI77" s="194">
        <f>DH77*0.9</f>
        <v>46.1113641</v>
      </c>
      <c r="DJ77" s="194">
        <f>DB77-DB77*10/100</f>
        <v>51.234849</v>
      </c>
      <c r="DK77" s="194">
        <f>DJ77*0.9</f>
        <v>46.1113641</v>
      </c>
      <c r="DL77" s="194">
        <f>DM77*0.9</f>
        <v>0</v>
      </c>
      <c r="DM77" s="194">
        <f>DC77-DC77*10/100</f>
        <v>0</v>
      </c>
      <c r="DP77" s="187"/>
      <c r="DQ77" s="178">
        <f>63.25*0.9</f>
        <v>56.925</v>
      </c>
      <c r="DR77" s="203"/>
      <c r="DS77" s="178">
        <f>63.25*0.9</f>
        <v>56.925</v>
      </c>
      <c r="DT77" s="203"/>
      <c r="DU77" s="178">
        <f>63.25*0.9</f>
        <v>56.925</v>
      </c>
      <c r="DV77" s="229"/>
      <c r="DW77" s="178">
        <f>DV77*0.7*1.05</f>
        <v>0</v>
      </c>
      <c r="DX77" s="194">
        <f>DQ77-DQ77*10/100</f>
        <v>51.2325</v>
      </c>
      <c r="DY77" s="194">
        <f>DX77*0.9</f>
        <v>46.10925</v>
      </c>
      <c r="DZ77" s="194">
        <f>DS77-DS77*10/100</f>
        <v>51.2325</v>
      </c>
      <c r="EA77" s="194">
        <f>DZ77*0.9</f>
        <v>46.10925</v>
      </c>
      <c r="EB77" s="194">
        <f>DU77-DU77*10/100</f>
        <v>51.2325</v>
      </c>
      <c r="EC77" s="194">
        <f>EB77*0.9</f>
        <v>46.10925</v>
      </c>
      <c r="ED77" s="194">
        <f>EE77*0.9</f>
        <v>0</v>
      </c>
      <c r="EE77" s="194">
        <f>DW77-DW77*10/100</f>
        <v>0</v>
      </c>
      <c r="EF77" s="178"/>
      <c r="EG77" s="238">
        <f>DQ77+EF77</f>
        <v>56.925</v>
      </c>
      <c r="EH77" s="238">
        <f>DS77+EF77</f>
        <v>56.925</v>
      </c>
      <c r="EI77" s="238">
        <f>DU77+EF77</f>
        <v>56.925</v>
      </c>
      <c r="EJ77" s="238">
        <f>DW77+EF77</f>
        <v>0</v>
      </c>
      <c r="EK77" s="194">
        <f>EG77-EG77*10/100</f>
        <v>51.2325</v>
      </c>
      <c r="EL77" s="194">
        <f>EK77*0.9</f>
        <v>46.10925</v>
      </c>
      <c r="EM77" s="194">
        <f>EH77-EH77*10/100</f>
        <v>51.2325</v>
      </c>
      <c r="EN77" s="194">
        <f>EM77*0.9</f>
        <v>46.10925</v>
      </c>
      <c r="EO77" s="194">
        <f>EI77-EI77*10/100</f>
        <v>51.2325</v>
      </c>
      <c r="EP77" s="194">
        <f>EO77*0.9</f>
        <v>46.10925</v>
      </c>
      <c r="EQ77" s="194">
        <f>ER77*0.9</f>
        <v>0</v>
      </c>
      <c r="ER77" s="194">
        <f>EJ77-EJ77*10/100</f>
        <v>0</v>
      </c>
      <c r="ET77" s="238">
        <v>0</v>
      </c>
      <c r="EU77" s="238">
        <v>0</v>
      </c>
      <c r="EV77" s="238">
        <v>0</v>
      </c>
      <c r="EW77" s="238">
        <v>0</v>
      </c>
      <c r="EX77" s="248">
        <v>489.22</v>
      </c>
      <c r="EY77" s="248">
        <v>470.4</v>
      </c>
      <c r="EZ77" s="248">
        <v>489.22</v>
      </c>
      <c r="FA77" s="248">
        <f>EW77+(EW77*5/100)</f>
        <v>0</v>
      </c>
      <c r="FB77" s="249">
        <f>EX77-(EX77*30/100)</f>
        <v>342.454</v>
      </c>
      <c r="FC77" s="249">
        <f>EY77-(EY77*30/100)</f>
        <v>329.28</v>
      </c>
      <c r="FD77" s="249">
        <f>EZ77-(EZ77*30/100)</f>
        <v>342.454</v>
      </c>
      <c r="FE77" s="249">
        <f>FA77-(FA77*30/100)</f>
        <v>0</v>
      </c>
      <c r="FF77" s="252">
        <v>342.454</v>
      </c>
      <c r="FG77" s="252">
        <f t="shared" si="114"/>
        <v>224.6840694</v>
      </c>
      <c r="FH77" s="252">
        <v>329.28</v>
      </c>
      <c r="FI77" s="252">
        <f t="shared" si="228"/>
        <v>216.040608</v>
      </c>
      <c r="FJ77" s="252">
        <v>342.454</v>
      </c>
      <c r="FK77" s="252">
        <f t="shared" ref="FK77:FK97" si="229">FJ77*0.9*0.9*0.9*0.9</f>
        <v>224.6840694</v>
      </c>
      <c r="FL77" s="252">
        <f t="shared" ref="FL77:FL97" si="230">FM77*0.9*0.9*0.9*0.9</f>
        <v>0</v>
      </c>
      <c r="FM77" s="260">
        <v>0</v>
      </c>
      <c r="FN77" s="261">
        <v>465.92</v>
      </c>
      <c r="FO77" s="262">
        <f t="shared" si="115"/>
        <v>277.385472</v>
      </c>
      <c r="FP77" s="269">
        <f t="shared" si="92"/>
        <v>224.68223232</v>
      </c>
      <c r="FQ77" s="262">
        <f>FP77*0.7*1.05</f>
        <v>165.1414407552</v>
      </c>
      <c r="FR77" s="262">
        <v>465.92</v>
      </c>
      <c r="FS77" s="262">
        <f t="shared" ref="FS77:FS97" si="231">FR77*0.7*1.05*0.9*0.9</f>
        <v>277.385472</v>
      </c>
      <c r="FT77" s="262"/>
      <c r="FU77" s="262">
        <f t="shared" si="139"/>
        <v>0</v>
      </c>
      <c r="FV77" s="278">
        <v>552.97</v>
      </c>
      <c r="FW77" s="279">
        <f t="shared" si="116"/>
        <v>447.9057</v>
      </c>
      <c r="FX77" s="269">
        <f t="shared" si="56"/>
        <v>403.11513</v>
      </c>
      <c r="FY77" s="279">
        <v>552.97</v>
      </c>
      <c r="FZ77" s="279">
        <f t="shared" ref="FZ77:FZ97" si="232">GA77*0.9</f>
        <v>497.673</v>
      </c>
      <c r="GA77" s="279">
        <v>552.97</v>
      </c>
      <c r="GB77" s="279">
        <f t="shared" ref="GB77:GB97" si="233">FL77*0.9</f>
        <v>0</v>
      </c>
      <c r="GC77" s="279">
        <v>0</v>
      </c>
      <c r="GD77" s="278">
        <v>406.43</v>
      </c>
      <c r="GE77" s="284">
        <f>GD77*0.9</f>
        <v>365.787</v>
      </c>
      <c r="GF77" s="284">
        <f>GG77*0.9</f>
        <v>365.787</v>
      </c>
      <c r="GG77" s="284">
        <v>406.43</v>
      </c>
      <c r="GH77" s="284">
        <f>GI77*0.9</f>
        <v>365.787</v>
      </c>
      <c r="GI77" s="284">
        <v>406.43</v>
      </c>
      <c r="GJ77" s="284">
        <f>GL77*0.9</f>
        <v>365.787</v>
      </c>
      <c r="GK77" s="279"/>
      <c r="GL77" s="279">
        <v>406.43</v>
      </c>
      <c r="GM77" s="290">
        <v>321</v>
      </c>
      <c r="GN77" s="290">
        <v>321</v>
      </c>
      <c r="GO77" s="265">
        <v>0</v>
      </c>
      <c r="GP77" s="290">
        <v>321</v>
      </c>
      <c r="GQ77" s="265">
        <v>0</v>
      </c>
      <c r="GR77" s="265">
        <v>0</v>
      </c>
      <c r="GS77" s="265">
        <v>0</v>
      </c>
      <c r="GU77" s="279"/>
      <c r="GV77" s="297"/>
    </row>
    <row r="78" spans="2:204">
      <c r="B78" s="62" t="s">
        <v>507</v>
      </c>
      <c r="C78" s="63"/>
      <c r="D78" s="52"/>
      <c r="E78" s="52"/>
      <c r="F78" s="52"/>
      <c r="G78" s="63"/>
      <c r="H78" s="52"/>
      <c r="I78" s="52"/>
      <c r="J78" s="98"/>
      <c r="K78" s="6"/>
      <c r="L78" s="6"/>
      <c r="M78" s="6"/>
      <c r="N78" s="184"/>
      <c r="O78" s="101" t="s">
        <v>337</v>
      </c>
      <c r="P78" s="101" t="s">
        <v>338</v>
      </c>
      <c r="Q78" s="101" t="s">
        <v>338</v>
      </c>
      <c r="R78" s="101" t="s">
        <v>339</v>
      </c>
      <c r="S78" s="101" t="s">
        <v>339</v>
      </c>
      <c r="T78" s="128" t="s">
        <v>340</v>
      </c>
      <c r="U78" s="127" t="s">
        <v>340</v>
      </c>
      <c r="V78" s="312"/>
      <c r="W78" s="101" t="s">
        <v>337</v>
      </c>
      <c r="X78" s="101" t="s">
        <v>338</v>
      </c>
      <c r="Y78" s="101" t="s">
        <v>338</v>
      </c>
      <c r="Z78" s="101" t="s">
        <v>339</v>
      </c>
      <c r="AA78" s="101" t="s">
        <v>339</v>
      </c>
      <c r="AB78" s="140" t="s">
        <v>340</v>
      </c>
      <c r="AC78" s="140" t="s">
        <v>340</v>
      </c>
      <c r="AD78" s="142" t="s">
        <v>337</v>
      </c>
      <c r="AE78" s="142" t="s">
        <v>337</v>
      </c>
      <c r="AF78" s="142" t="s">
        <v>338</v>
      </c>
      <c r="AG78" s="142" t="s">
        <v>338</v>
      </c>
      <c r="AH78" s="142" t="s">
        <v>339</v>
      </c>
      <c r="AI78" s="142" t="s">
        <v>339</v>
      </c>
      <c r="AJ78" s="148" t="s">
        <v>340</v>
      </c>
      <c r="AK78" s="148" t="s">
        <v>340</v>
      </c>
      <c r="AL78" s="314" t="s">
        <v>337</v>
      </c>
      <c r="AM78" s="142" t="s">
        <v>337</v>
      </c>
      <c r="AN78" s="142" t="s">
        <v>338</v>
      </c>
      <c r="AO78" s="142" t="s">
        <v>338</v>
      </c>
      <c r="AP78" s="142" t="s">
        <v>339</v>
      </c>
      <c r="AQ78" s="142" t="s">
        <v>339</v>
      </c>
      <c r="AR78" s="148" t="s">
        <v>340</v>
      </c>
      <c r="AS78" s="312"/>
      <c r="AT78" s="142"/>
      <c r="AU78" s="142" t="s">
        <v>337</v>
      </c>
      <c r="AV78" s="142" t="s">
        <v>338</v>
      </c>
      <c r="AW78" s="142" t="s">
        <v>338</v>
      </c>
      <c r="AX78" s="142" t="s">
        <v>339</v>
      </c>
      <c r="AY78" s="142" t="s">
        <v>339</v>
      </c>
      <c r="AZ78" s="148" t="s">
        <v>340</v>
      </c>
      <c r="BA78" s="148" t="s">
        <v>340</v>
      </c>
      <c r="BB78" s="142" t="s">
        <v>337</v>
      </c>
      <c r="BC78" s="142" t="s">
        <v>338</v>
      </c>
      <c r="BD78" s="148" t="s">
        <v>338</v>
      </c>
      <c r="BE78" s="142" t="s">
        <v>339</v>
      </c>
      <c r="BF78" s="142" t="s">
        <v>339</v>
      </c>
      <c r="BG78" s="148" t="s">
        <v>340</v>
      </c>
      <c r="BH78" s="148" t="s">
        <v>340</v>
      </c>
      <c r="BM78" s="170"/>
      <c r="BN78" s="171"/>
      <c r="BO78" s="170"/>
      <c r="BP78" s="170"/>
      <c r="BQ78" s="170"/>
      <c r="BR78" s="170"/>
      <c r="BS78" s="170"/>
      <c r="BT78" s="170"/>
      <c r="BU78" s="179"/>
      <c r="BV78" s="179"/>
      <c r="BW78" s="179"/>
      <c r="BX78" s="180"/>
      <c r="BY78" s="179"/>
      <c r="BZ78" s="179"/>
      <c r="CA78" s="179"/>
      <c r="CB78" s="179"/>
      <c r="CC78" s="170"/>
      <c r="CD78" s="140"/>
      <c r="CE78" s="140"/>
      <c r="CF78" s="140"/>
      <c r="CG78" s="140"/>
      <c r="CH78" s="140"/>
      <c r="CI78" s="140"/>
      <c r="CJ78" s="140"/>
      <c r="CK78" s="142"/>
      <c r="CL78" s="142"/>
      <c r="CM78" s="142"/>
      <c r="CN78" s="142"/>
      <c r="CO78" s="193"/>
      <c r="CP78" s="192"/>
      <c r="CQ78" s="193"/>
      <c r="CR78" s="192"/>
      <c r="CS78" s="193"/>
      <c r="CT78" s="192"/>
      <c r="CU78" s="140"/>
      <c r="CV78" s="202"/>
      <c r="CW78" s="201"/>
      <c r="CX78" s="140"/>
      <c r="CY78" s="201"/>
      <c r="CZ78" s="101"/>
      <c r="DA78" s="201"/>
      <c r="DB78" s="101"/>
      <c r="DC78" s="101"/>
      <c r="DD78" s="201"/>
      <c r="DE78" s="215"/>
      <c r="DF78" s="142"/>
      <c r="DG78" s="142"/>
      <c r="DH78" s="142"/>
      <c r="DI78" s="142"/>
      <c r="DJ78" s="142"/>
      <c r="DK78" s="142"/>
      <c r="DL78" s="142"/>
      <c r="DM78" s="142"/>
      <c r="DN78" s="215"/>
      <c r="DO78" s="215"/>
      <c r="DP78" s="201"/>
      <c r="DQ78" s="101"/>
      <c r="DR78" s="201"/>
      <c r="DS78" s="101"/>
      <c r="DT78" s="201"/>
      <c r="DU78" s="101"/>
      <c r="DV78" s="201"/>
      <c r="DW78" s="101"/>
      <c r="DX78" s="142"/>
      <c r="DY78" s="142"/>
      <c r="DZ78" s="142"/>
      <c r="EA78" s="142"/>
      <c r="EB78" s="142"/>
      <c r="EC78" s="142"/>
      <c r="ED78" s="142"/>
      <c r="EE78" s="142"/>
      <c r="EF78" s="101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266"/>
      <c r="FN78" s="140"/>
      <c r="FO78" s="140"/>
      <c r="FP78" s="270"/>
      <c r="FQ78" s="140"/>
      <c r="FR78" s="140"/>
      <c r="FS78" s="140"/>
      <c r="FT78" s="140"/>
      <c r="FU78" s="140"/>
      <c r="FV78" s="282"/>
      <c r="FW78" s="140"/>
      <c r="FX78" s="270"/>
      <c r="FY78" s="140"/>
      <c r="FZ78" s="140"/>
      <c r="GA78" s="140"/>
      <c r="GB78" s="140"/>
      <c r="GC78" s="140"/>
      <c r="GD78" s="282"/>
      <c r="GE78" s="148"/>
      <c r="GF78" s="148"/>
      <c r="GG78" s="148"/>
      <c r="GH78" s="148"/>
      <c r="GI78" s="148"/>
      <c r="GJ78" s="148"/>
      <c r="GK78" s="140"/>
      <c r="GL78" s="140"/>
      <c r="GM78" s="148"/>
      <c r="GN78" s="140"/>
      <c r="GO78" s="140"/>
      <c r="GP78" s="140"/>
      <c r="GQ78" s="140"/>
      <c r="GR78" s="140"/>
      <c r="GS78" s="140"/>
      <c r="GU78" s="140"/>
      <c r="GV78" s="297"/>
    </row>
    <row r="79" ht="25.5" spans="2:204">
      <c r="B79" s="75" t="s">
        <v>508</v>
      </c>
      <c r="C79" s="74" t="s">
        <v>509</v>
      </c>
      <c r="D79" s="42"/>
      <c r="E79" s="42" t="s">
        <v>401</v>
      </c>
      <c r="F79" s="57" t="s">
        <v>509</v>
      </c>
      <c r="G79" s="54" t="s">
        <v>510</v>
      </c>
      <c r="H79" s="6"/>
      <c r="I79" s="6"/>
      <c r="J79" s="6"/>
      <c r="K79" s="6"/>
      <c r="L79" s="6"/>
      <c r="M79" s="6"/>
      <c r="O79" s="93">
        <v>103.66</v>
      </c>
      <c r="P79" s="93"/>
      <c r="Q79" s="93"/>
      <c r="R79" s="93"/>
      <c r="S79" s="93"/>
      <c r="T79" s="93"/>
      <c r="U79" s="93"/>
      <c r="V79" s="93"/>
      <c r="W79" s="129">
        <v>275.5956</v>
      </c>
      <c r="X79" s="92">
        <f>Y79*0.9</f>
        <v>0</v>
      </c>
      <c r="Y79" s="129"/>
      <c r="Z79" s="92">
        <f>AA79*0.9</f>
        <v>0</v>
      </c>
      <c r="AA79" s="129"/>
      <c r="AB79" s="92">
        <f>AC79*0.9</f>
        <v>0</v>
      </c>
      <c r="AC79" s="129"/>
      <c r="AD79" s="92">
        <f>AE79*0.9</f>
        <v>335.6451</v>
      </c>
      <c r="AE79" s="143">
        <v>372.939</v>
      </c>
      <c r="AF79" s="92">
        <v>0</v>
      </c>
      <c r="AG79" s="143"/>
      <c r="AH79" s="92">
        <v>0</v>
      </c>
      <c r="AI79" s="143"/>
      <c r="AJ79" s="92">
        <v>0</v>
      </c>
      <c r="AK79" s="315"/>
      <c r="AL79" s="143">
        <v>302.13</v>
      </c>
      <c r="AM79" s="4">
        <v>373</v>
      </c>
      <c r="AN79" s="143"/>
      <c r="AO79" s="4">
        <v>0</v>
      </c>
      <c r="AP79" s="143"/>
      <c r="AQ79" s="4">
        <v>0</v>
      </c>
      <c r="AR79" s="160"/>
      <c r="AS79" s="4"/>
      <c r="AT79" s="4"/>
      <c r="AU79" s="143">
        <v>107.93034</v>
      </c>
      <c r="AV79" s="4"/>
      <c r="AW79" s="135"/>
      <c r="AX79" s="4"/>
      <c r="AY79" s="135"/>
      <c r="AZ79" s="4"/>
      <c r="BA79" s="135"/>
      <c r="BB79" s="135">
        <v>119.92</v>
      </c>
      <c r="BC79" s="4"/>
      <c r="BD79" s="135"/>
      <c r="BE79" s="4"/>
      <c r="BF79" s="135"/>
      <c r="BG79" s="4"/>
      <c r="BH79" s="135"/>
      <c r="BM79" s="172">
        <f>AE79*0.9</f>
        <v>335.6451</v>
      </c>
      <c r="BN79" s="173">
        <f>BM79*0.9</f>
        <v>302.08059</v>
      </c>
      <c r="BO79" s="174">
        <f>AG79*0.9</f>
        <v>0</v>
      </c>
      <c r="BP79" s="174">
        <f>BO79*0.9</f>
        <v>0</v>
      </c>
      <c r="BQ79" s="174">
        <f>AI79*0.9</f>
        <v>0</v>
      </c>
      <c r="BR79" s="174">
        <f>BQ79*0.9</f>
        <v>0</v>
      </c>
      <c r="BS79" s="174">
        <f>BT79*0.9</f>
        <v>0</v>
      </c>
      <c r="BT79" s="172">
        <f>AK79*0.9</f>
        <v>0</v>
      </c>
      <c r="BU79" s="9">
        <f>AL79*0.9</f>
        <v>271.917</v>
      </c>
      <c r="BV79" s="9">
        <f>BU79*0.9</f>
        <v>244.7253</v>
      </c>
      <c r="BW79" s="9">
        <f>AN79*0.9</f>
        <v>0</v>
      </c>
      <c r="BX79" s="181">
        <f>BW79*0.9</f>
        <v>0</v>
      </c>
      <c r="BY79" s="9">
        <f>AP79*0.9</f>
        <v>0</v>
      </c>
      <c r="BZ79" s="9">
        <f>BY79*0.9</f>
        <v>0</v>
      </c>
      <c r="CA79" s="9">
        <f>CB79*0.9</f>
        <v>0</v>
      </c>
      <c r="CB79" s="9">
        <f>AR79*0.9</f>
        <v>0</v>
      </c>
      <c r="CC79" s="172">
        <f>AU79*0.9</f>
        <v>97.137306</v>
      </c>
      <c r="CD79" s="186">
        <f>CC79*0.9*0.9</f>
        <v>78.68121786</v>
      </c>
      <c r="CE79" s="186">
        <f>AW79*0.9</f>
        <v>0</v>
      </c>
      <c r="CF79" s="186">
        <f>CE79*0.9*0.9</f>
        <v>0</v>
      </c>
      <c r="CG79" s="186">
        <f>AY79*0.9</f>
        <v>0</v>
      </c>
      <c r="CH79" s="186">
        <f>CG79*0.9*0.9</f>
        <v>0</v>
      </c>
      <c r="CI79" s="186">
        <f>CJ79*0.9*0.9</f>
        <v>0</v>
      </c>
      <c r="CJ79" s="187">
        <f>BA79*0.9</f>
        <v>0</v>
      </c>
      <c r="CK79" s="194">
        <f t="shared" ref="CK79:CK89" si="234">CD79-CD79*10/100</f>
        <v>70.813096074</v>
      </c>
      <c r="CL79" s="194">
        <f t="shared" ref="CL79:CL89" si="235">CF79-CF79*10/100</f>
        <v>0</v>
      </c>
      <c r="CM79" s="194">
        <f t="shared" ref="CM79:CM89" si="236">CH79-CH79*10/100</f>
        <v>0</v>
      </c>
      <c r="CN79" s="194">
        <f t="shared" ref="CN79:CN89" si="237">CI79-CI79*10/100</f>
        <v>0</v>
      </c>
      <c r="CO79" s="195">
        <f>BB79*0.9</f>
        <v>107.928</v>
      </c>
      <c r="CP79" s="196">
        <f>CO79*0.9*0.9</f>
        <v>87.42168</v>
      </c>
      <c r="CQ79" s="195">
        <f>BD79*0.9</f>
        <v>0</v>
      </c>
      <c r="CR79" s="196">
        <f>CQ79*0.9*0.9</f>
        <v>0</v>
      </c>
      <c r="CS79" s="195">
        <f>BF79*0.9</f>
        <v>0</v>
      </c>
      <c r="CT79" s="196">
        <f>CS79*0.9*0.9</f>
        <v>0</v>
      </c>
      <c r="CU79" s="203">
        <f>CV79*0.9*0.9</f>
        <v>0</v>
      </c>
      <c r="CV79" s="204">
        <f>BH79*0.9</f>
        <v>0</v>
      </c>
      <c r="CW79" s="187">
        <v>107.928</v>
      </c>
      <c r="CX79" s="186">
        <f>CW79*0.9*0.9</f>
        <v>87.42168</v>
      </c>
      <c r="CY79" s="168"/>
      <c r="CZ79" s="168">
        <f>CY79*0.9*0.9</f>
        <v>0</v>
      </c>
      <c r="DA79" s="168"/>
      <c r="DB79" s="168">
        <f>DA79*0.9*0.9</f>
        <v>0</v>
      </c>
      <c r="DC79" s="168">
        <f>DD79*0.9*0.9</f>
        <v>0</v>
      </c>
      <c r="DD79" s="205"/>
      <c r="DF79" s="194">
        <f t="shared" ref="DF79:DF89" si="238">CX79-CX79*10/100</f>
        <v>78.679512</v>
      </c>
      <c r="DG79" s="194">
        <f t="shared" ref="DG79:DG89" si="239">DF79*0.9</f>
        <v>70.8115608</v>
      </c>
      <c r="DH79" s="194">
        <f t="shared" ref="DH79:DH89" si="240">CZ79-CZ79*10/100</f>
        <v>0</v>
      </c>
      <c r="DI79" s="194">
        <f t="shared" ref="DI79:DI89" si="241">DH79*0.9</f>
        <v>0</v>
      </c>
      <c r="DJ79" s="194">
        <f t="shared" ref="DJ79:DJ89" si="242">DB79-DB79*10/100</f>
        <v>0</v>
      </c>
      <c r="DK79" s="194">
        <f t="shared" ref="DK79:DK89" si="243">DJ79*0.9</f>
        <v>0</v>
      </c>
      <c r="DL79" s="194">
        <f t="shared" ref="DL79:DL89" si="244">DM79*0.9</f>
        <v>0</v>
      </c>
      <c r="DM79" s="194">
        <f t="shared" ref="DM79:DM89" si="245">DC79-DC79*10/100</f>
        <v>0</v>
      </c>
      <c r="DP79" s="187"/>
      <c r="DQ79" s="178">
        <f>97.13*0.9</f>
        <v>87.417</v>
      </c>
      <c r="DR79" s="178"/>
      <c r="DS79" s="178">
        <f>DR79*0.7*1.05</f>
        <v>0</v>
      </c>
      <c r="DT79" s="178"/>
      <c r="DU79" s="178">
        <f>DT79*0.7*1.05</f>
        <v>0</v>
      </c>
      <c r="DV79" s="229"/>
      <c r="DW79" s="178">
        <f>DV79*0.7*1.05</f>
        <v>0</v>
      </c>
      <c r="DX79" s="194">
        <f t="shared" ref="DX79:DX89" si="246">DQ79-DQ79*10/100</f>
        <v>78.6753</v>
      </c>
      <c r="DY79" s="194">
        <f t="shared" ref="DY79:DY89" si="247">DX79*0.9</f>
        <v>70.80777</v>
      </c>
      <c r="DZ79" s="194">
        <f t="shared" ref="DZ79:DZ89" si="248">DS79-DS79*10/100</f>
        <v>0</v>
      </c>
      <c r="EA79" s="194">
        <f t="shared" ref="EA79:EA89" si="249">DZ79*0.9</f>
        <v>0</v>
      </c>
      <c r="EB79" s="194">
        <f t="shared" ref="EB79:EB89" si="250">DU79-DU79*10/100</f>
        <v>0</v>
      </c>
      <c r="EC79" s="194">
        <f t="shared" ref="EC79:EC89" si="251">EB79*0.9</f>
        <v>0</v>
      </c>
      <c r="ED79" s="194">
        <f t="shared" ref="ED79:ED89" si="252">EE79*0.9</f>
        <v>0</v>
      </c>
      <c r="EE79" s="194">
        <f t="shared" ref="EE79:EE89" si="253">DW79-DW79*10/100</f>
        <v>0</v>
      </c>
      <c r="EF79" s="178"/>
      <c r="EG79" s="238">
        <f>DQ79+EF79</f>
        <v>87.417</v>
      </c>
      <c r="EH79" s="238">
        <f>DS79+EF79</f>
        <v>0</v>
      </c>
      <c r="EI79" s="238">
        <f>DU79+EF79</f>
        <v>0</v>
      </c>
      <c r="EJ79" s="238">
        <f>DW79+EF79</f>
        <v>0</v>
      </c>
      <c r="EK79" s="194">
        <f t="shared" ref="EK79:EK89" si="254">EG79-EG79*10/100</f>
        <v>78.6753</v>
      </c>
      <c r="EL79" s="194">
        <f t="shared" ref="EL79:EL89" si="255">EK79*0.9</f>
        <v>70.80777</v>
      </c>
      <c r="EM79" s="194">
        <f t="shared" ref="EM79:EM89" si="256">EH79-EH79*10/100</f>
        <v>0</v>
      </c>
      <c r="EN79" s="194">
        <f t="shared" ref="EN79:EN89" si="257">EM79*0.9</f>
        <v>0</v>
      </c>
      <c r="EO79" s="194">
        <f t="shared" ref="EO79:EO89" si="258">EI79-EI79*10/100</f>
        <v>0</v>
      </c>
      <c r="EP79" s="194">
        <f t="shared" ref="EP79:EP89" si="259">EO79*0.9</f>
        <v>0</v>
      </c>
      <c r="EQ79" s="194">
        <f t="shared" ref="EQ79:EQ89" si="260">ER79*0.9</f>
        <v>0</v>
      </c>
      <c r="ER79" s="194">
        <f t="shared" ref="ER79:ER89" si="261">EJ79-EJ79*10/100</f>
        <v>0</v>
      </c>
      <c r="ET79" s="238">
        <v>0</v>
      </c>
      <c r="EU79" s="238">
        <v>0</v>
      </c>
      <c r="EV79" s="238">
        <v>0</v>
      </c>
      <c r="EW79" s="238">
        <v>0</v>
      </c>
      <c r="EX79" s="248">
        <f>ET79+(ET79*5/100)</f>
        <v>0</v>
      </c>
      <c r="EY79" s="248">
        <f>EU79+(EU79*5/100)</f>
        <v>0</v>
      </c>
      <c r="EZ79" s="248">
        <f>EV79+(EV79*5/100)</f>
        <v>0</v>
      </c>
      <c r="FA79" s="248">
        <f>EW79+(EW79*5/100)</f>
        <v>0</v>
      </c>
      <c r="FB79" s="249">
        <f t="shared" ref="FB79:FB89" si="262">EX79-(EX79*30/100)</f>
        <v>0</v>
      </c>
      <c r="FC79" s="249">
        <f t="shared" ref="FC79:FC89" si="263">EY79-(EY79*30/100)</f>
        <v>0</v>
      </c>
      <c r="FD79" s="249">
        <f t="shared" ref="FD79:FD89" si="264">EZ79-(EZ79*30/100)</f>
        <v>0</v>
      </c>
      <c r="FE79" s="249">
        <f t="shared" ref="FE79:FE89" si="265">FA79-(FA79*30/100)</f>
        <v>0</v>
      </c>
      <c r="FF79" s="252">
        <v>69.012</v>
      </c>
      <c r="FG79" s="252">
        <f t="shared" ref="FG79:FG97" si="266">FF79*0.9*0.9*0.9*0.9</f>
        <v>45.2787732</v>
      </c>
      <c r="FH79" s="252">
        <v>0</v>
      </c>
      <c r="FI79" s="252">
        <f t="shared" si="228"/>
        <v>0</v>
      </c>
      <c r="FJ79" s="252">
        <v>0</v>
      </c>
      <c r="FK79" s="252">
        <f t="shared" si="229"/>
        <v>0</v>
      </c>
      <c r="FL79" s="252">
        <f t="shared" si="230"/>
        <v>0</v>
      </c>
      <c r="FM79" s="260">
        <v>0</v>
      </c>
      <c r="FN79" s="261">
        <v>688</v>
      </c>
      <c r="FO79" s="262">
        <f t="shared" ref="FO79:FO97" si="267">FN79*0.7*1.05*0.9*0.9</f>
        <v>409.6008</v>
      </c>
      <c r="FP79" s="269">
        <f t="shared" si="92"/>
        <v>331.776648</v>
      </c>
      <c r="FQ79" s="262">
        <f t="shared" ref="FQ79:FQ94" si="268">FP79*0.7*1.05</f>
        <v>243.85583628</v>
      </c>
      <c r="FR79" s="262"/>
      <c r="FS79" s="262">
        <f t="shared" si="231"/>
        <v>0</v>
      </c>
      <c r="FT79" s="262"/>
      <c r="FU79" s="262">
        <f t="shared" si="139"/>
        <v>0</v>
      </c>
      <c r="FV79" s="278">
        <v>722.4</v>
      </c>
      <c r="FW79" s="279">
        <f t="shared" ref="FW79:FW97" si="269">FV79*0.9*0.9</f>
        <v>585.144</v>
      </c>
      <c r="FX79" s="269">
        <f t="shared" si="56"/>
        <v>526.6296</v>
      </c>
      <c r="FY79" s="279">
        <v>0</v>
      </c>
      <c r="FZ79" s="279">
        <f t="shared" si="232"/>
        <v>0</v>
      </c>
      <c r="GA79" s="279">
        <v>0</v>
      </c>
      <c r="GB79" s="279">
        <f t="shared" si="233"/>
        <v>0</v>
      </c>
      <c r="GC79" s="279">
        <v>0</v>
      </c>
      <c r="GD79" s="278">
        <v>722.4</v>
      </c>
      <c r="GE79" s="284">
        <f>FW79*0.9</f>
        <v>526.6296</v>
      </c>
      <c r="GF79" s="284">
        <f>GG79*0.9</f>
        <v>0</v>
      </c>
      <c r="GG79" s="284">
        <v>0</v>
      </c>
      <c r="GH79" s="284">
        <f>GI79*0.9</f>
        <v>0</v>
      </c>
      <c r="GI79" s="284">
        <v>0</v>
      </c>
      <c r="GJ79" s="284">
        <f>GL79*0.9</f>
        <v>0</v>
      </c>
      <c r="GK79" s="279"/>
      <c r="GL79" s="279">
        <v>0</v>
      </c>
      <c r="GM79" s="290">
        <v>493</v>
      </c>
      <c r="GN79" s="265">
        <v>0</v>
      </c>
      <c r="GO79" s="265">
        <v>0</v>
      </c>
      <c r="GP79" s="265">
        <v>0</v>
      </c>
      <c r="GQ79" s="265">
        <v>0</v>
      </c>
      <c r="GR79" s="265">
        <v>0</v>
      </c>
      <c r="GS79" s="265">
        <v>0</v>
      </c>
      <c r="GU79" s="279"/>
      <c r="GV79" s="297"/>
    </row>
    <row r="80" ht="25.5" spans="2:204">
      <c r="B80" s="75" t="s">
        <v>508</v>
      </c>
      <c r="C80" s="65" t="s">
        <v>344</v>
      </c>
      <c r="D80" s="56"/>
      <c r="E80" s="56" t="s">
        <v>401</v>
      </c>
      <c r="F80" s="56" t="s">
        <v>344</v>
      </c>
      <c r="G80" s="54" t="s">
        <v>511</v>
      </c>
      <c r="H80" s="6"/>
      <c r="I80" s="6"/>
      <c r="J80" s="6"/>
      <c r="K80" s="6"/>
      <c r="L80" s="6"/>
      <c r="M80" s="6"/>
      <c r="O80" s="93">
        <v>126.57</v>
      </c>
      <c r="P80" s="93"/>
      <c r="Q80" s="93"/>
      <c r="R80" s="93"/>
      <c r="S80" s="93"/>
      <c r="T80" s="93"/>
      <c r="U80" s="93"/>
      <c r="V80" s="93"/>
      <c r="W80" s="93">
        <v>126.567</v>
      </c>
      <c r="X80" s="92">
        <f>Y80*0.9</f>
        <v>0</v>
      </c>
      <c r="Y80" s="93"/>
      <c r="Z80" s="92">
        <f>AA80*0.9</f>
        <v>0</v>
      </c>
      <c r="AA80" s="93"/>
      <c r="AB80" s="92">
        <f>AC80*0.9</f>
        <v>0</v>
      </c>
      <c r="AC80" s="93"/>
      <c r="AD80" s="92">
        <f>AE80*0.9</f>
        <v>0</v>
      </c>
      <c r="AE80" s="135"/>
      <c r="AF80" s="92">
        <v>405.8964</v>
      </c>
      <c r="AG80" s="135">
        <v>450.996</v>
      </c>
      <c r="AH80" s="92">
        <v>0</v>
      </c>
      <c r="AI80" s="135"/>
      <c r="AJ80" s="92">
        <v>0</v>
      </c>
      <c r="AK80" s="135"/>
      <c r="AL80" s="143"/>
      <c r="AM80" s="4">
        <v>0</v>
      </c>
      <c r="AN80" s="143">
        <v>365.31</v>
      </c>
      <c r="AO80" s="4">
        <v>451</v>
      </c>
      <c r="AP80" s="143"/>
      <c r="AQ80" s="4">
        <v>0</v>
      </c>
      <c r="AR80" s="135"/>
      <c r="AS80" s="4"/>
      <c r="AT80" s="4"/>
      <c r="AU80" s="135"/>
      <c r="AV80" s="4">
        <v>199.2</v>
      </c>
      <c r="AW80" s="143">
        <v>131.7708</v>
      </c>
      <c r="AX80" s="4"/>
      <c r="AY80" s="135"/>
      <c r="AZ80" s="4"/>
      <c r="BA80" s="135"/>
      <c r="BB80" s="135"/>
      <c r="BC80" s="4">
        <v>199.2</v>
      </c>
      <c r="BD80" s="135">
        <v>146.41</v>
      </c>
      <c r="BE80" s="4"/>
      <c r="BF80" s="135"/>
      <c r="BG80" s="4"/>
      <c r="BH80" s="135"/>
      <c r="BM80" s="172">
        <f>AE80*0.9</f>
        <v>0</v>
      </c>
      <c r="BN80" s="173">
        <f>BM80*0.9</f>
        <v>0</v>
      </c>
      <c r="BO80" s="174">
        <f>AG80*0.9</f>
        <v>405.8964</v>
      </c>
      <c r="BP80" s="174">
        <f>BO80*0.9</f>
        <v>365.30676</v>
      </c>
      <c r="BQ80" s="174">
        <f>AI80*0.9</f>
        <v>0</v>
      </c>
      <c r="BR80" s="174">
        <f>BQ80*0.9</f>
        <v>0</v>
      </c>
      <c r="BS80" s="174">
        <f>BT80*0.9</f>
        <v>0</v>
      </c>
      <c r="BT80" s="172">
        <f>AK80*0.9</f>
        <v>0</v>
      </c>
      <c r="BU80" s="9">
        <f>AL80*0.9</f>
        <v>0</v>
      </c>
      <c r="BV80" s="9">
        <f>BU80*0.9</f>
        <v>0</v>
      </c>
      <c r="BW80" s="9">
        <f>AN80*0.9</f>
        <v>328.779</v>
      </c>
      <c r="BX80" s="181">
        <f>BW80*0.9</f>
        <v>295.9011</v>
      </c>
      <c r="BY80" s="9">
        <f>AP80*0.9</f>
        <v>0</v>
      </c>
      <c r="BZ80" s="9">
        <f>BY80*0.9</f>
        <v>0</v>
      </c>
      <c r="CA80" s="9">
        <f>CB80*0.9</f>
        <v>0</v>
      </c>
      <c r="CB80" s="9">
        <f>AR80*0.9</f>
        <v>0</v>
      </c>
      <c r="CC80" s="172">
        <f>AU80*0.9</f>
        <v>0</v>
      </c>
      <c r="CD80" s="186">
        <f>CC80*0.9*0.9</f>
        <v>0</v>
      </c>
      <c r="CE80" s="186">
        <f>AW80*0.9</f>
        <v>118.59372</v>
      </c>
      <c r="CF80" s="186">
        <f>CE80*0.9*0.9</f>
        <v>96.0609132</v>
      </c>
      <c r="CG80" s="186">
        <f>AY80*0.9</f>
        <v>0</v>
      </c>
      <c r="CH80" s="186">
        <f>CG80*0.9*0.9</f>
        <v>0</v>
      </c>
      <c r="CI80" s="186">
        <f>CJ80*0.9*0.9</f>
        <v>0</v>
      </c>
      <c r="CJ80" s="187">
        <f>BA80*0.9</f>
        <v>0</v>
      </c>
      <c r="CK80" s="194">
        <f t="shared" si="234"/>
        <v>0</v>
      </c>
      <c r="CL80" s="194">
        <f t="shared" si="235"/>
        <v>86.45482188</v>
      </c>
      <c r="CM80" s="194">
        <f t="shared" si="236"/>
        <v>0</v>
      </c>
      <c r="CN80" s="194">
        <f t="shared" si="237"/>
        <v>0</v>
      </c>
      <c r="CO80" s="195">
        <f>BB80*0.9</f>
        <v>0</v>
      </c>
      <c r="CP80" s="196">
        <f>CO80*0.9*0.9</f>
        <v>0</v>
      </c>
      <c r="CQ80" s="195">
        <f>BD80*0.9</f>
        <v>131.769</v>
      </c>
      <c r="CR80" s="196">
        <f>CQ80*0.9*0.9</f>
        <v>106.73289</v>
      </c>
      <c r="CS80" s="195">
        <f>BF80*0.9</f>
        <v>0</v>
      </c>
      <c r="CT80" s="196">
        <f>CS80*0.9*0.9</f>
        <v>0</v>
      </c>
      <c r="CU80" s="203">
        <f>CV80*0.9*0.9</f>
        <v>0</v>
      </c>
      <c r="CV80" s="204">
        <f>BH80*0.9</f>
        <v>0</v>
      </c>
      <c r="CW80" s="205"/>
      <c r="CX80" s="186">
        <f>CW80*0.9*0.9</f>
        <v>0</v>
      </c>
      <c r="CY80" s="186">
        <v>131.769</v>
      </c>
      <c r="CZ80" s="168">
        <f>CY80*0.9*0.9</f>
        <v>106.73289</v>
      </c>
      <c r="DA80" s="168"/>
      <c r="DB80" s="168">
        <f>DA80*0.9*0.9</f>
        <v>0</v>
      </c>
      <c r="DC80" s="168">
        <f>DD80*0.9*0.9</f>
        <v>0</v>
      </c>
      <c r="DD80" s="205"/>
      <c r="DF80" s="194">
        <f t="shared" si="238"/>
        <v>0</v>
      </c>
      <c r="DG80" s="194">
        <f t="shared" si="239"/>
        <v>0</v>
      </c>
      <c r="DH80" s="194">
        <f t="shared" si="240"/>
        <v>96.059601</v>
      </c>
      <c r="DI80" s="194">
        <f t="shared" si="241"/>
        <v>86.4536409</v>
      </c>
      <c r="DJ80" s="194">
        <f t="shared" si="242"/>
        <v>0</v>
      </c>
      <c r="DK80" s="194">
        <f t="shared" si="243"/>
        <v>0</v>
      </c>
      <c r="DL80" s="194">
        <f t="shared" si="244"/>
        <v>0</v>
      </c>
      <c r="DM80" s="194">
        <f t="shared" si="245"/>
        <v>0</v>
      </c>
      <c r="DP80" s="205"/>
      <c r="DQ80" s="178">
        <f>DP80*0.7*1.05</f>
        <v>0</v>
      </c>
      <c r="DR80" s="203"/>
      <c r="DS80" s="178">
        <f>118.59*0.9</f>
        <v>106.731</v>
      </c>
      <c r="DT80" s="178"/>
      <c r="DU80" s="178">
        <f>DT80*0.7*1.05</f>
        <v>0</v>
      </c>
      <c r="DV80" s="229"/>
      <c r="DW80" s="178">
        <f>DV80*0.7*1.05</f>
        <v>0</v>
      </c>
      <c r="DX80" s="194">
        <f t="shared" si="246"/>
        <v>0</v>
      </c>
      <c r="DY80" s="194">
        <f t="shared" si="247"/>
        <v>0</v>
      </c>
      <c r="DZ80" s="194">
        <f t="shared" si="248"/>
        <v>96.0579</v>
      </c>
      <c r="EA80" s="194">
        <f t="shared" si="249"/>
        <v>86.45211</v>
      </c>
      <c r="EB80" s="194">
        <f t="shared" si="250"/>
        <v>0</v>
      </c>
      <c r="EC80" s="194">
        <f t="shared" si="251"/>
        <v>0</v>
      </c>
      <c r="ED80" s="194">
        <f t="shared" si="252"/>
        <v>0</v>
      </c>
      <c r="EE80" s="194">
        <f t="shared" si="253"/>
        <v>0</v>
      </c>
      <c r="EF80" s="178"/>
      <c r="EG80" s="238">
        <f>DQ80+EF80</f>
        <v>0</v>
      </c>
      <c r="EH80" s="238">
        <f>DS80+EF80</f>
        <v>106.731</v>
      </c>
      <c r="EI80" s="238">
        <f>DU80+EF80</f>
        <v>0</v>
      </c>
      <c r="EJ80" s="238">
        <f>DW80+EF80</f>
        <v>0</v>
      </c>
      <c r="EK80" s="194">
        <f t="shared" si="254"/>
        <v>0</v>
      </c>
      <c r="EL80" s="194">
        <f t="shared" si="255"/>
        <v>0</v>
      </c>
      <c r="EM80" s="194">
        <f t="shared" si="256"/>
        <v>96.0579</v>
      </c>
      <c r="EN80" s="194">
        <f t="shared" si="257"/>
        <v>86.45211</v>
      </c>
      <c r="EO80" s="194">
        <f t="shared" si="258"/>
        <v>0</v>
      </c>
      <c r="EP80" s="194">
        <f t="shared" si="259"/>
        <v>0</v>
      </c>
      <c r="EQ80" s="194">
        <f t="shared" si="260"/>
        <v>0</v>
      </c>
      <c r="ER80" s="194">
        <f t="shared" si="261"/>
        <v>0</v>
      </c>
      <c r="ET80" s="238">
        <v>0</v>
      </c>
      <c r="EU80" s="238">
        <v>0</v>
      </c>
      <c r="EV80" s="238">
        <v>0</v>
      </c>
      <c r="EW80" s="238">
        <v>0</v>
      </c>
      <c r="EX80" s="248">
        <f t="shared" ref="EX80:EX87" si="270">ET80+(ET80*5/100)</f>
        <v>0</v>
      </c>
      <c r="EY80" s="248">
        <v>1153.22</v>
      </c>
      <c r="EZ80" s="248">
        <f t="shared" ref="EZ80:FA84" si="271">EV80+(EV80*5/100)</f>
        <v>0</v>
      </c>
      <c r="FA80" s="248">
        <f t="shared" si="271"/>
        <v>0</v>
      </c>
      <c r="FB80" s="249">
        <f t="shared" si="262"/>
        <v>0</v>
      </c>
      <c r="FC80" s="249">
        <f t="shared" si="263"/>
        <v>807.254</v>
      </c>
      <c r="FD80" s="249">
        <f t="shared" si="264"/>
        <v>0</v>
      </c>
      <c r="FE80" s="249">
        <f t="shared" si="265"/>
        <v>0</v>
      </c>
      <c r="FF80" s="252">
        <v>0</v>
      </c>
      <c r="FG80" s="252">
        <f t="shared" si="266"/>
        <v>0</v>
      </c>
      <c r="FH80" s="252">
        <v>807.254</v>
      </c>
      <c r="FI80" s="252">
        <f t="shared" si="228"/>
        <v>529.6393494</v>
      </c>
      <c r="FJ80" s="252">
        <v>0</v>
      </c>
      <c r="FK80" s="252">
        <f t="shared" si="229"/>
        <v>0</v>
      </c>
      <c r="FL80" s="252">
        <f t="shared" si="230"/>
        <v>0</v>
      </c>
      <c r="FM80" s="260">
        <v>0</v>
      </c>
      <c r="FN80" s="267"/>
      <c r="FO80" s="262">
        <f t="shared" si="267"/>
        <v>0</v>
      </c>
      <c r="FP80" s="269">
        <f t="shared" si="92"/>
        <v>0</v>
      </c>
      <c r="FQ80" s="262">
        <v>0</v>
      </c>
      <c r="FR80" s="262"/>
      <c r="FS80" s="262">
        <f t="shared" si="231"/>
        <v>0</v>
      </c>
      <c r="FT80" s="262"/>
      <c r="FU80" s="262">
        <f t="shared" si="139"/>
        <v>0</v>
      </c>
      <c r="FV80" s="278">
        <v>0</v>
      </c>
      <c r="FW80" s="279">
        <f t="shared" si="269"/>
        <v>0</v>
      </c>
      <c r="FX80" s="269">
        <f t="shared" si="56"/>
        <v>0</v>
      </c>
      <c r="FY80" s="279">
        <v>1102.5</v>
      </c>
      <c r="FZ80" s="279">
        <f t="shared" si="232"/>
        <v>0</v>
      </c>
      <c r="GA80" s="279">
        <v>0</v>
      </c>
      <c r="GB80" s="279">
        <f t="shared" si="233"/>
        <v>0</v>
      </c>
      <c r="GC80" s="279">
        <v>0</v>
      </c>
      <c r="GD80" s="278">
        <v>0</v>
      </c>
      <c r="GE80" s="284">
        <f t="shared" ref="GE80:GE87" si="272">GD80*0.9</f>
        <v>0</v>
      </c>
      <c r="GF80" s="284">
        <f>GG80*0.9</f>
        <v>729.306</v>
      </c>
      <c r="GG80" s="284">
        <v>810.34</v>
      </c>
      <c r="GH80" s="284">
        <f>GI80*0.9</f>
        <v>0</v>
      </c>
      <c r="GI80" s="284">
        <v>0</v>
      </c>
      <c r="GJ80" s="284">
        <f>GL80*0.9</f>
        <v>0</v>
      </c>
      <c r="GK80" s="279"/>
      <c r="GL80" s="279">
        <v>0</v>
      </c>
      <c r="GM80" s="290">
        <v>602</v>
      </c>
      <c r="GN80" s="265">
        <v>0</v>
      </c>
      <c r="GO80" s="265">
        <v>0</v>
      </c>
      <c r="GP80" s="265">
        <v>0</v>
      </c>
      <c r="GQ80" s="265">
        <v>0</v>
      </c>
      <c r="GR80" s="265">
        <v>0</v>
      </c>
      <c r="GS80" s="265">
        <v>0</v>
      </c>
      <c r="GU80" s="279"/>
      <c r="GV80" s="297"/>
    </row>
    <row r="81" s="2" customFormat="1" ht="25.5" spans="2:204">
      <c r="B81" s="75" t="s">
        <v>508</v>
      </c>
      <c r="C81" s="65" t="s">
        <v>413</v>
      </c>
      <c r="D81" s="56"/>
      <c r="E81" s="56" t="s">
        <v>401</v>
      </c>
      <c r="F81" s="302" t="s">
        <v>512</v>
      </c>
      <c r="G81" s="64" t="s">
        <v>513</v>
      </c>
      <c r="H81" s="303"/>
      <c r="I81" s="303"/>
      <c r="J81" s="303"/>
      <c r="K81" s="303"/>
      <c r="L81" s="303"/>
      <c r="M81" s="303"/>
      <c r="N81" s="303"/>
      <c r="O81" s="89"/>
      <c r="P81" s="89"/>
      <c r="Q81" s="89"/>
      <c r="R81" s="89"/>
      <c r="S81" s="89"/>
      <c r="T81" s="89"/>
      <c r="U81" s="89"/>
      <c r="V81" s="89"/>
      <c r="W81" s="89"/>
      <c r="X81" s="313"/>
      <c r="Y81" s="89"/>
      <c r="Z81" s="313"/>
      <c r="AA81" s="89"/>
      <c r="AB81" s="313"/>
      <c r="AC81" s="89"/>
      <c r="AD81" s="313"/>
      <c r="AE81" s="89"/>
      <c r="AF81" s="313"/>
      <c r="AG81" s="89"/>
      <c r="AH81" s="313"/>
      <c r="AI81" s="89"/>
      <c r="AJ81" s="313"/>
      <c r="AK81" s="89"/>
      <c r="AL81" s="315"/>
      <c r="AM81" s="89"/>
      <c r="AN81" s="315"/>
      <c r="AO81" s="89"/>
      <c r="AP81" s="315"/>
      <c r="AQ81" s="89"/>
      <c r="AR81" s="160"/>
      <c r="AS81" s="89"/>
      <c r="AT81" s="89"/>
      <c r="AU81" s="143"/>
      <c r="AV81" s="89"/>
      <c r="AW81" s="160"/>
      <c r="AX81" s="89"/>
      <c r="AY81" s="160"/>
      <c r="AZ81" s="89"/>
      <c r="BA81" s="160"/>
      <c r="BB81" s="135"/>
      <c r="BC81" s="89"/>
      <c r="BD81" s="135"/>
      <c r="BE81" s="89"/>
      <c r="BF81" s="160"/>
      <c r="BG81" s="89"/>
      <c r="BH81" s="160"/>
      <c r="BM81" s="172"/>
      <c r="BN81" s="173"/>
      <c r="BO81" s="174"/>
      <c r="BP81" s="174"/>
      <c r="BQ81" s="174"/>
      <c r="BR81" s="174"/>
      <c r="BS81" s="174"/>
      <c r="BT81" s="172"/>
      <c r="BU81" s="9"/>
      <c r="BV81" s="9"/>
      <c r="BW81" s="9"/>
      <c r="BX81" s="181"/>
      <c r="BY81" s="9"/>
      <c r="BZ81" s="9"/>
      <c r="CA81" s="9"/>
      <c r="CB81" s="9"/>
      <c r="CC81" s="172"/>
      <c r="CD81" s="186"/>
      <c r="CE81" s="186"/>
      <c r="CF81" s="186"/>
      <c r="CG81" s="186"/>
      <c r="CH81" s="186"/>
      <c r="CI81" s="186"/>
      <c r="CJ81" s="187"/>
      <c r="CK81" s="194">
        <f t="shared" si="234"/>
        <v>0</v>
      </c>
      <c r="CL81" s="194">
        <f t="shared" si="235"/>
        <v>0</v>
      </c>
      <c r="CM81" s="194">
        <f t="shared" si="236"/>
        <v>0</v>
      </c>
      <c r="CN81" s="194">
        <f t="shared" si="237"/>
        <v>0</v>
      </c>
      <c r="CO81" s="195"/>
      <c r="CP81" s="196"/>
      <c r="CQ81" s="195"/>
      <c r="CR81" s="196"/>
      <c r="CS81" s="195"/>
      <c r="CT81" s="196"/>
      <c r="CU81" s="203"/>
      <c r="CV81" s="204"/>
      <c r="CW81" s="205"/>
      <c r="CX81" s="186"/>
      <c r="CY81" s="168"/>
      <c r="CZ81" s="168"/>
      <c r="DA81" s="168"/>
      <c r="DB81" s="168"/>
      <c r="DC81" s="168"/>
      <c r="DD81" s="205"/>
      <c r="DE81" s="318"/>
      <c r="DF81" s="194">
        <f t="shared" si="238"/>
        <v>0</v>
      </c>
      <c r="DG81" s="194">
        <f t="shared" si="239"/>
        <v>0</v>
      </c>
      <c r="DH81" s="194">
        <f t="shared" si="240"/>
        <v>0</v>
      </c>
      <c r="DI81" s="194">
        <f t="shared" si="241"/>
        <v>0</v>
      </c>
      <c r="DJ81" s="194">
        <f t="shared" si="242"/>
        <v>0</v>
      </c>
      <c r="DK81" s="194">
        <f t="shared" si="243"/>
        <v>0</v>
      </c>
      <c r="DL81" s="194">
        <f t="shared" si="244"/>
        <v>0</v>
      </c>
      <c r="DM81" s="194">
        <f t="shared" si="245"/>
        <v>0</v>
      </c>
      <c r="DN81" s="318"/>
      <c r="DO81" s="318"/>
      <c r="DP81" s="205"/>
      <c r="DQ81" s="178"/>
      <c r="DR81" s="178"/>
      <c r="DS81" s="178"/>
      <c r="DT81" s="178"/>
      <c r="DU81" s="178"/>
      <c r="DV81" s="229"/>
      <c r="DW81" s="178"/>
      <c r="DX81" s="194">
        <f t="shared" si="246"/>
        <v>0</v>
      </c>
      <c r="DY81" s="194">
        <f t="shared" si="247"/>
        <v>0</v>
      </c>
      <c r="DZ81" s="194">
        <f t="shared" si="248"/>
        <v>0</v>
      </c>
      <c r="EA81" s="194">
        <f t="shared" si="249"/>
        <v>0</v>
      </c>
      <c r="EB81" s="194">
        <f t="shared" si="250"/>
        <v>0</v>
      </c>
      <c r="EC81" s="194">
        <f t="shared" si="251"/>
        <v>0</v>
      </c>
      <c r="ED81" s="194">
        <f t="shared" si="252"/>
        <v>0</v>
      </c>
      <c r="EE81" s="194">
        <f t="shared" si="253"/>
        <v>0</v>
      </c>
      <c r="EF81" s="178">
        <v>1058</v>
      </c>
      <c r="EG81" s="238">
        <f>EF81*0.7*1.05</f>
        <v>777.63</v>
      </c>
      <c r="EH81" s="238">
        <v>0</v>
      </c>
      <c r="EI81" s="238">
        <v>0</v>
      </c>
      <c r="EJ81" s="238">
        <v>0</v>
      </c>
      <c r="EK81" s="194">
        <f t="shared" si="254"/>
        <v>699.867</v>
      </c>
      <c r="EL81" s="194">
        <f t="shared" si="255"/>
        <v>629.8803</v>
      </c>
      <c r="EM81" s="194">
        <f t="shared" si="256"/>
        <v>0</v>
      </c>
      <c r="EN81" s="194">
        <f t="shared" si="257"/>
        <v>0</v>
      </c>
      <c r="EO81" s="194">
        <f t="shared" si="258"/>
        <v>0</v>
      </c>
      <c r="EP81" s="194">
        <f t="shared" si="259"/>
        <v>0</v>
      </c>
      <c r="EQ81" s="194">
        <f t="shared" si="260"/>
        <v>0</v>
      </c>
      <c r="ER81" s="194">
        <f t="shared" si="261"/>
        <v>0</v>
      </c>
      <c r="ET81" s="238">
        <v>1064.7</v>
      </c>
      <c r="EU81" s="238">
        <v>0</v>
      </c>
      <c r="EV81" s="238">
        <v>0</v>
      </c>
      <c r="EW81" s="238">
        <v>0</v>
      </c>
      <c r="EX81" s="248">
        <f t="shared" si="270"/>
        <v>1117.935</v>
      </c>
      <c r="EY81" s="248">
        <f>EU81+(EU81*5/100)</f>
        <v>0</v>
      </c>
      <c r="EZ81" s="248">
        <f t="shared" si="271"/>
        <v>0</v>
      </c>
      <c r="FA81" s="248">
        <f t="shared" si="271"/>
        <v>0</v>
      </c>
      <c r="FB81" s="249">
        <f t="shared" si="262"/>
        <v>782.5545</v>
      </c>
      <c r="FC81" s="249">
        <f t="shared" si="263"/>
        <v>0</v>
      </c>
      <c r="FD81" s="249">
        <f t="shared" si="264"/>
        <v>0</v>
      </c>
      <c r="FE81" s="249">
        <f t="shared" si="265"/>
        <v>0</v>
      </c>
      <c r="FF81" s="252">
        <v>782.5545</v>
      </c>
      <c r="FG81" s="252">
        <f t="shared" si="266"/>
        <v>513.43400745</v>
      </c>
      <c r="FH81" s="252">
        <v>0</v>
      </c>
      <c r="FI81" s="252">
        <f t="shared" si="228"/>
        <v>0</v>
      </c>
      <c r="FJ81" s="252">
        <v>0</v>
      </c>
      <c r="FK81" s="252">
        <f t="shared" si="229"/>
        <v>0</v>
      </c>
      <c r="FL81" s="252">
        <f t="shared" si="230"/>
        <v>0</v>
      </c>
      <c r="FM81" s="260">
        <v>0</v>
      </c>
      <c r="FN81" s="203">
        <v>704.3</v>
      </c>
      <c r="FO81" s="262">
        <f t="shared" si="267"/>
        <v>419.305005</v>
      </c>
      <c r="FP81" s="269">
        <f t="shared" si="92"/>
        <v>339.63705405</v>
      </c>
      <c r="FQ81" s="262">
        <f t="shared" si="268"/>
        <v>249.63323472675</v>
      </c>
      <c r="FR81" s="262"/>
      <c r="FS81" s="262">
        <f t="shared" si="231"/>
        <v>0</v>
      </c>
      <c r="FT81" s="262"/>
      <c r="FU81" s="262">
        <f t="shared" si="139"/>
        <v>0</v>
      </c>
      <c r="FV81" s="278">
        <v>633.87</v>
      </c>
      <c r="FW81" s="279">
        <f t="shared" si="269"/>
        <v>513.4347</v>
      </c>
      <c r="FX81" s="269">
        <f t="shared" si="56"/>
        <v>462.09123</v>
      </c>
      <c r="FY81" s="279">
        <v>0</v>
      </c>
      <c r="FZ81" s="279">
        <f t="shared" si="232"/>
        <v>0</v>
      </c>
      <c r="GA81" s="279">
        <v>0</v>
      </c>
      <c r="GB81" s="279">
        <f t="shared" si="233"/>
        <v>0</v>
      </c>
      <c r="GC81" s="279">
        <v>0</v>
      </c>
      <c r="GD81" s="278">
        <v>570.48</v>
      </c>
      <c r="GE81" s="284">
        <f t="shared" si="272"/>
        <v>513.432</v>
      </c>
      <c r="GF81" s="284">
        <f>GG81*0.9</f>
        <v>0</v>
      </c>
      <c r="GG81" s="284">
        <v>0</v>
      </c>
      <c r="GH81" s="284">
        <f>GI81*0.9</f>
        <v>0</v>
      </c>
      <c r="GI81" s="284">
        <v>0</v>
      </c>
      <c r="GJ81" s="284">
        <f>GL81*0.9</f>
        <v>0</v>
      </c>
      <c r="GK81" s="279"/>
      <c r="GL81" s="279">
        <v>0</v>
      </c>
      <c r="GM81" s="332">
        <v>1072</v>
      </c>
      <c r="GN81" s="333"/>
      <c r="GO81" s="333"/>
      <c r="GP81" s="333"/>
      <c r="GQ81" s="333"/>
      <c r="GR81" s="333"/>
      <c r="GS81" s="281"/>
      <c r="GU81" s="279"/>
      <c r="GV81" s="297"/>
    </row>
    <row r="82" ht="63.75" spans="2:204">
      <c r="B82" s="75" t="s">
        <v>508</v>
      </c>
      <c r="C82" s="299" t="s">
        <v>427</v>
      </c>
      <c r="D82" s="56" t="s">
        <v>479</v>
      </c>
      <c r="E82" s="56" t="s">
        <v>401</v>
      </c>
      <c r="F82" s="69" t="s">
        <v>427</v>
      </c>
      <c r="G82" s="64" t="s">
        <v>514</v>
      </c>
      <c r="H82" s="6"/>
      <c r="I82" s="6"/>
      <c r="J82" s="6"/>
      <c r="K82" s="6"/>
      <c r="L82" s="6"/>
      <c r="M82" s="6"/>
      <c r="O82" s="4">
        <v>199.5</v>
      </c>
      <c r="P82" s="4"/>
      <c r="Q82" s="4">
        <v>199.5</v>
      </c>
      <c r="R82" s="4"/>
      <c r="S82" s="4"/>
      <c r="T82" s="4"/>
      <c r="U82" s="4"/>
      <c r="V82" s="4"/>
      <c r="W82" s="93">
        <v>209.475</v>
      </c>
      <c r="X82" s="92">
        <f>Y82*0.9</f>
        <v>188.5275</v>
      </c>
      <c r="Y82" s="93">
        <v>209.475</v>
      </c>
      <c r="Z82" s="92">
        <f>AA82*0.9</f>
        <v>188.5275</v>
      </c>
      <c r="AA82" s="93">
        <v>209.475</v>
      </c>
      <c r="AB82" s="92">
        <f>AC82*0.9</f>
        <v>0</v>
      </c>
      <c r="AC82" s="93"/>
      <c r="AD82" s="92">
        <f>AE82*0.9</f>
        <v>0</v>
      </c>
      <c r="AE82" s="135"/>
      <c r="AF82" s="92">
        <v>0</v>
      </c>
      <c r="AG82" s="135"/>
      <c r="AH82" s="92">
        <v>0</v>
      </c>
      <c r="AI82" s="135"/>
      <c r="AJ82" s="92">
        <v>314.343</v>
      </c>
      <c r="AK82" s="135">
        <v>349.27</v>
      </c>
      <c r="AL82" s="143"/>
      <c r="AM82" s="4">
        <v>0</v>
      </c>
      <c r="AN82" s="143">
        <v>191.97</v>
      </c>
      <c r="AO82" s="4">
        <v>237</v>
      </c>
      <c r="AP82" s="143"/>
      <c r="AQ82" s="4">
        <v>0</v>
      </c>
      <c r="AR82" s="135"/>
      <c r="AS82" s="4"/>
      <c r="AT82" s="4"/>
      <c r="AU82" s="143">
        <v>233.3772</v>
      </c>
      <c r="AV82" s="4">
        <v>352.8</v>
      </c>
      <c r="AW82" s="143">
        <v>233.3772</v>
      </c>
      <c r="AX82" s="4"/>
      <c r="AY82" s="135"/>
      <c r="AZ82" s="4"/>
      <c r="BA82" s="135"/>
      <c r="BB82" s="157">
        <f>359.1*1.05*0.7</f>
        <v>263.9385</v>
      </c>
      <c r="BC82" s="149">
        <v>359.1</v>
      </c>
      <c r="BD82" s="157">
        <f>BC82*1.05*0.7</f>
        <v>263.9385</v>
      </c>
      <c r="BE82" s="4"/>
      <c r="BF82" s="135"/>
      <c r="BG82" s="4"/>
      <c r="BH82" s="135"/>
      <c r="BM82" s="172">
        <f t="shared" ref="BM82:BM89" si="273">AE82*0.9</f>
        <v>0</v>
      </c>
      <c r="BN82" s="173">
        <f t="shared" ref="BN82:BN89" si="274">BM82*0.9</f>
        <v>0</v>
      </c>
      <c r="BO82" s="174">
        <f t="shared" ref="BO82:BO89" si="275">AG82*0.9</f>
        <v>0</v>
      </c>
      <c r="BP82" s="174">
        <f t="shared" ref="BP82:BP89" si="276">BO82*0.9</f>
        <v>0</v>
      </c>
      <c r="BQ82" s="174">
        <f t="shared" ref="BQ82:BQ89" si="277">AI82*0.9</f>
        <v>0</v>
      </c>
      <c r="BR82" s="174">
        <f t="shared" ref="BR82:BR89" si="278">BQ82*0.9</f>
        <v>0</v>
      </c>
      <c r="BS82" s="174">
        <f t="shared" ref="BS82:BS89" si="279">BT82*0.9</f>
        <v>282.9087</v>
      </c>
      <c r="BT82" s="172">
        <f t="shared" ref="BT82:BU89" si="280">AK82*0.9</f>
        <v>314.343</v>
      </c>
      <c r="BU82" s="9">
        <f t="shared" si="280"/>
        <v>0</v>
      </c>
      <c r="BV82" s="9">
        <f t="shared" ref="BV82:BV89" si="281">BU82*0.9</f>
        <v>0</v>
      </c>
      <c r="BW82" s="9">
        <f t="shared" ref="BW82:BW89" si="282">AN82*0.9</f>
        <v>172.773</v>
      </c>
      <c r="BX82" s="181">
        <f t="shared" ref="BX82:BX89" si="283">BW82*0.9</f>
        <v>155.4957</v>
      </c>
      <c r="BY82" s="9">
        <f t="shared" ref="BY82:BY89" si="284">AP82*0.9</f>
        <v>0</v>
      </c>
      <c r="BZ82" s="9">
        <f t="shared" ref="BZ82:BZ89" si="285">BY82*0.9</f>
        <v>0</v>
      </c>
      <c r="CA82" s="9">
        <f t="shared" ref="CA82:CA89" si="286">CB82*0.9</f>
        <v>0</v>
      </c>
      <c r="CB82" s="9">
        <f t="shared" ref="CB82:CB89" si="287">AR82*0.9</f>
        <v>0</v>
      </c>
      <c r="CC82" s="172">
        <f t="shared" ref="CC82:CC89" si="288">AU82*0.9</f>
        <v>210.03948</v>
      </c>
      <c r="CD82" s="186">
        <f t="shared" ref="CD82:CD89" si="289">CC82*0.9*0.9</f>
        <v>170.1319788</v>
      </c>
      <c r="CE82" s="186">
        <f t="shared" ref="CE82:CE89" si="290">AW82*0.9</f>
        <v>210.03948</v>
      </c>
      <c r="CF82" s="186">
        <f t="shared" ref="CF82:CF89" si="291">CE82*0.9*0.9</f>
        <v>170.1319788</v>
      </c>
      <c r="CG82" s="186">
        <f t="shared" ref="CG82:CG89" si="292">AY82*0.9</f>
        <v>0</v>
      </c>
      <c r="CH82" s="186">
        <f t="shared" ref="CH82:CH89" si="293">CG82*0.9*0.9</f>
        <v>0</v>
      </c>
      <c r="CI82" s="186">
        <f t="shared" ref="CI82:CI89" si="294">CJ82*0.9*0.9</f>
        <v>0</v>
      </c>
      <c r="CJ82" s="187">
        <f t="shared" ref="CJ82:CJ89" si="295">BA82*0.9</f>
        <v>0</v>
      </c>
      <c r="CK82" s="194">
        <f t="shared" si="234"/>
        <v>153.11878092</v>
      </c>
      <c r="CL82" s="194">
        <f t="shared" si="235"/>
        <v>153.11878092</v>
      </c>
      <c r="CM82" s="194">
        <f t="shared" si="236"/>
        <v>0</v>
      </c>
      <c r="CN82" s="194">
        <f t="shared" si="237"/>
        <v>0</v>
      </c>
      <c r="CO82" s="195">
        <f t="shared" ref="CO82:CO89" si="296">BB82*0.9</f>
        <v>237.54465</v>
      </c>
      <c r="CP82" s="196">
        <f t="shared" ref="CP82:CP89" si="297">CO82*0.9*0.9</f>
        <v>192.4111665</v>
      </c>
      <c r="CQ82" s="195">
        <f t="shared" ref="CQ82:CQ89" si="298">BD82*0.9</f>
        <v>237.54465</v>
      </c>
      <c r="CR82" s="196">
        <f t="shared" ref="CR82:CR89" si="299">CQ82*0.9*0.9</f>
        <v>192.4111665</v>
      </c>
      <c r="CS82" s="195">
        <f t="shared" ref="CS82:CS89" si="300">BF82*0.9</f>
        <v>0</v>
      </c>
      <c r="CT82" s="196">
        <f t="shared" ref="CT82:CT89" si="301">CS82*0.9*0.9</f>
        <v>0</v>
      </c>
      <c r="CU82" s="203">
        <f t="shared" ref="CU82:CU89" si="302">CV82*0.9*0.9</f>
        <v>0</v>
      </c>
      <c r="CV82" s="204">
        <f t="shared" ref="CV82:CV89" si="303">BH82*0.9</f>
        <v>0</v>
      </c>
      <c r="CW82" s="205">
        <v>279.3</v>
      </c>
      <c r="CX82" s="186">
        <f t="shared" ref="CX82:CX89" si="304">CW82*0.9*0.9</f>
        <v>226.233</v>
      </c>
      <c r="CY82" s="168">
        <v>279.3</v>
      </c>
      <c r="CZ82" s="168">
        <f t="shared" ref="CZ82:CZ89" si="305">CY82*0.9*0.9</f>
        <v>226.233</v>
      </c>
      <c r="DA82" s="168"/>
      <c r="DB82" s="168">
        <f t="shared" ref="DB82:DB89" si="306">DA82*0.9*0.9</f>
        <v>0</v>
      </c>
      <c r="DC82" s="168">
        <f t="shared" ref="DC82:DC89" si="307">DD82*0.9*0.9</f>
        <v>0</v>
      </c>
      <c r="DD82" s="205"/>
      <c r="DF82" s="194">
        <f t="shared" si="238"/>
        <v>203.6097</v>
      </c>
      <c r="DG82" s="194">
        <f t="shared" si="239"/>
        <v>183.24873</v>
      </c>
      <c r="DH82" s="194">
        <f t="shared" si="240"/>
        <v>203.6097</v>
      </c>
      <c r="DI82" s="194">
        <f t="shared" si="241"/>
        <v>183.24873</v>
      </c>
      <c r="DJ82" s="194">
        <f t="shared" si="242"/>
        <v>0</v>
      </c>
      <c r="DK82" s="194">
        <f t="shared" si="243"/>
        <v>0</v>
      </c>
      <c r="DL82" s="194">
        <f t="shared" si="244"/>
        <v>0</v>
      </c>
      <c r="DM82" s="194">
        <f t="shared" si="245"/>
        <v>0</v>
      </c>
      <c r="DP82" s="205">
        <v>380</v>
      </c>
      <c r="DQ82" s="178">
        <f>DP82*0.7*1.05*0.9</f>
        <v>251.37</v>
      </c>
      <c r="DR82" s="178">
        <v>380</v>
      </c>
      <c r="DS82" s="178">
        <f>DR82*0.7*1.05*0.9</f>
        <v>251.37</v>
      </c>
      <c r="DT82" s="178"/>
      <c r="DU82" s="178">
        <f>DT82*0.7*1.05</f>
        <v>0</v>
      </c>
      <c r="DV82" s="229"/>
      <c r="DW82" s="178">
        <f>DV82*0.7*1.05</f>
        <v>0</v>
      </c>
      <c r="DX82" s="194">
        <f t="shared" si="246"/>
        <v>226.233</v>
      </c>
      <c r="DY82" s="194">
        <f t="shared" si="247"/>
        <v>203.6097</v>
      </c>
      <c r="DZ82" s="194">
        <f t="shared" si="248"/>
        <v>226.233</v>
      </c>
      <c r="EA82" s="194">
        <f t="shared" si="249"/>
        <v>203.6097</v>
      </c>
      <c r="EB82" s="194">
        <f t="shared" si="250"/>
        <v>0</v>
      </c>
      <c r="EC82" s="194">
        <f t="shared" si="251"/>
        <v>0</v>
      </c>
      <c r="ED82" s="194">
        <f t="shared" si="252"/>
        <v>0</v>
      </c>
      <c r="EE82" s="194">
        <f t="shared" si="253"/>
        <v>0</v>
      </c>
      <c r="EF82" s="178">
        <v>380.8</v>
      </c>
      <c r="EG82" s="238">
        <f>EF82*0.7*1.05</f>
        <v>279.888</v>
      </c>
      <c r="EH82" s="238">
        <f>EF82*0.7*1.05</f>
        <v>279.888</v>
      </c>
      <c r="EI82" s="238">
        <v>0</v>
      </c>
      <c r="EJ82" s="238">
        <v>0</v>
      </c>
      <c r="EK82" s="194">
        <f t="shared" si="254"/>
        <v>251.8992</v>
      </c>
      <c r="EL82" s="194">
        <f t="shared" si="255"/>
        <v>226.70928</v>
      </c>
      <c r="EM82" s="194">
        <f t="shared" si="256"/>
        <v>251.8992</v>
      </c>
      <c r="EN82" s="194">
        <f t="shared" si="257"/>
        <v>226.70928</v>
      </c>
      <c r="EO82" s="194">
        <f t="shared" si="258"/>
        <v>0</v>
      </c>
      <c r="EP82" s="194">
        <f t="shared" si="259"/>
        <v>0</v>
      </c>
      <c r="EQ82" s="194">
        <f t="shared" si="260"/>
        <v>0</v>
      </c>
      <c r="ER82" s="194">
        <f t="shared" si="261"/>
        <v>0</v>
      </c>
      <c r="ET82" s="238">
        <v>374</v>
      </c>
      <c r="EU82" s="238">
        <v>374</v>
      </c>
      <c r="EV82" s="238">
        <v>890.12</v>
      </c>
      <c r="EW82" s="238">
        <v>890.12</v>
      </c>
      <c r="EX82" s="248">
        <f t="shared" si="270"/>
        <v>392.7</v>
      </c>
      <c r="EY82" s="248">
        <f>EU82+(EU82*5/100)</f>
        <v>392.7</v>
      </c>
      <c r="EZ82" s="248">
        <f t="shared" si="271"/>
        <v>934.626</v>
      </c>
      <c r="FA82" s="248">
        <f t="shared" si="271"/>
        <v>934.626</v>
      </c>
      <c r="FB82" s="249">
        <f t="shared" si="262"/>
        <v>274.89</v>
      </c>
      <c r="FC82" s="249">
        <f t="shared" si="263"/>
        <v>274.89</v>
      </c>
      <c r="FD82" s="249">
        <f t="shared" si="264"/>
        <v>654.2382</v>
      </c>
      <c r="FE82" s="249">
        <f t="shared" si="265"/>
        <v>654.2382</v>
      </c>
      <c r="FF82" s="252">
        <v>274.89</v>
      </c>
      <c r="FG82" s="252">
        <f t="shared" si="266"/>
        <v>180.355329</v>
      </c>
      <c r="FH82" s="252">
        <v>274.89</v>
      </c>
      <c r="FI82" s="252">
        <f t="shared" si="228"/>
        <v>180.355329</v>
      </c>
      <c r="FJ82" s="252">
        <v>654.2382</v>
      </c>
      <c r="FK82" s="252">
        <f t="shared" si="229"/>
        <v>429.24568302</v>
      </c>
      <c r="FL82" s="252">
        <f t="shared" si="230"/>
        <v>429.24568302</v>
      </c>
      <c r="FM82" s="260">
        <v>654.2382</v>
      </c>
      <c r="FN82" s="267">
        <v>401.8</v>
      </c>
      <c r="FO82" s="262">
        <f t="shared" si="267"/>
        <v>239.21163</v>
      </c>
      <c r="FP82" s="269">
        <f t="shared" si="92"/>
        <v>193.7614203</v>
      </c>
      <c r="FQ82" s="262">
        <f t="shared" si="268"/>
        <v>142.4146439205</v>
      </c>
      <c r="FR82" s="262">
        <v>294</v>
      </c>
      <c r="FS82" s="262">
        <f t="shared" si="231"/>
        <v>175.0329</v>
      </c>
      <c r="FT82" s="262"/>
      <c r="FU82" s="262">
        <f t="shared" si="139"/>
        <v>0</v>
      </c>
      <c r="FV82" s="278">
        <v>295.323</v>
      </c>
      <c r="FW82" s="279">
        <f t="shared" si="269"/>
        <v>239.21163</v>
      </c>
      <c r="FX82" s="269">
        <f t="shared" si="56"/>
        <v>215.290467</v>
      </c>
      <c r="FY82" s="279">
        <v>295.323</v>
      </c>
      <c r="FZ82" s="279">
        <f t="shared" si="232"/>
        <v>194.481</v>
      </c>
      <c r="GA82" s="279">
        <v>216.09</v>
      </c>
      <c r="GB82" s="279">
        <f t="shared" si="233"/>
        <v>386.321114718</v>
      </c>
      <c r="GC82" s="279">
        <v>0</v>
      </c>
      <c r="GD82" s="278">
        <v>0</v>
      </c>
      <c r="GE82" s="284">
        <f t="shared" si="272"/>
        <v>0</v>
      </c>
      <c r="GF82" s="284">
        <f>GG82*0.9</f>
        <v>0</v>
      </c>
      <c r="GG82" s="284">
        <v>0</v>
      </c>
      <c r="GH82" s="284">
        <f>GI82*0.9</f>
        <v>0</v>
      </c>
      <c r="GI82" s="284">
        <v>0</v>
      </c>
      <c r="GJ82" s="284">
        <f>GL82*0.9</f>
        <v>0</v>
      </c>
      <c r="GK82" s="279"/>
      <c r="GL82" s="279">
        <v>0</v>
      </c>
      <c r="GM82" s="290">
        <v>0</v>
      </c>
      <c r="GN82" s="265">
        <v>0</v>
      </c>
      <c r="GO82" s="265">
        <v>0</v>
      </c>
      <c r="GP82" s="265">
        <v>0</v>
      </c>
      <c r="GQ82" s="265">
        <v>0</v>
      </c>
      <c r="GR82" s="265">
        <v>0</v>
      </c>
      <c r="GS82" s="265">
        <v>0</v>
      </c>
      <c r="GU82" s="279"/>
      <c r="GV82" s="297"/>
    </row>
    <row r="83" ht="63.75" spans="2:204">
      <c r="B83" s="75" t="s">
        <v>508</v>
      </c>
      <c r="C83" s="300"/>
      <c r="D83" s="56" t="s">
        <v>479</v>
      </c>
      <c r="E83" s="56" t="s">
        <v>401</v>
      </c>
      <c r="F83" s="73"/>
      <c r="G83" s="64" t="s">
        <v>515</v>
      </c>
      <c r="H83" s="6"/>
      <c r="I83" s="6"/>
      <c r="J83" s="6"/>
      <c r="K83" s="6"/>
      <c r="L83" s="6"/>
      <c r="M83" s="6"/>
      <c r="O83" s="4"/>
      <c r="P83" s="4"/>
      <c r="Q83" s="4"/>
      <c r="R83" s="4"/>
      <c r="S83" s="4"/>
      <c r="T83" s="4"/>
      <c r="U83" s="4"/>
      <c r="V83" s="4"/>
      <c r="W83" s="93"/>
      <c r="X83" s="92">
        <f>Y83*0.9</f>
        <v>0</v>
      </c>
      <c r="Y83" s="93"/>
      <c r="Z83" s="92">
        <f>AA83*0.9</f>
        <v>0</v>
      </c>
      <c r="AA83" s="93"/>
      <c r="AB83" s="92">
        <f>AC83*0.9</f>
        <v>0</v>
      </c>
      <c r="AC83" s="93"/>
      <c r="AD83" s="92">
        <f>AE83*0.9</f>
        <v>301.5</v>
      </c>
      <c r="AE83" s="135">
        <v>335</v>
      </c>
      <c r="AF83" s="92">
        <v>301.5</v>
      </c>
      <c r="AG83" s="135">
        <v>335</v>
      </c>
      <c r="AH83" s="92">
        <v>301.5</v>
      </c>
      <c r="AI83" s="135">
        <v>335</v>
      </c>
      <c r="AJ83" s="92">
        <v>0</v>
      </c>
      <c r="AK83" s="135"/>
      <c r="AL83" s="143">
        <v>291.6</v>
      </c>
      <c r="AM83" s="4">
        <v>360</v>
      </c>
      <c r="AN83" s="143">
        <v>291.6</v>
      </c>
      <c r="AO83" s="4">
        <v>360</v>
      </c>
      <c r="AP83" s="143"/>
      <c r="AQ83" s="4">
        <v>0</v>
      </c>
      <c r="AR83" s="135"/>
      <c r="AS83" s="4"/>
      <c r="AT83" s="4"/>
      <c r="AU83" s="143">
        <v>425.67525</v>
      </c>
      <c r="AV83" s="4">
        <v>643.5</v>
      </c>
      <c r="AW83" s="143">
        <v>425.67525</v>
      </c>
      <c r="AX83" s="4">
        <v>643.5</v>
      </c>
      <c r="AY83" s="143">
        <v>425.67525</v>
      </c>
      <c r="AZ83" s="4"/>
      <c r="BA83" s="135"/>
      <c r="BB83" s="157">
        <f>677*1.05*0.7</f>
        <v>497.595</v>
      </c>
      <c r="BC83" s="149">
        <v>677</v>
      </c>
      <c r="BD83" s="157">
        <f>BC83*1.05*0.7</f>
        <v>497.595</v>
      </c>
      <c r="BE83" s="159">
        <v>0</v>
      </c>
      <c r="BF83" s="160"/>
      <c r="BG83" s="4"/>
      <c r="BH83" s="135"/>
      <c r="BM83" s="172">
        <f t="shared" si="273"/>
        <v>301.5</v>
      </c>
      <c r="BN83" s="173">
        <f t="shared" si="274"/>
        <v>271.35</v>
      </c>
      <c r="BO83" s="174">
        <f t="shared" si="275"/>
        <v>301.5</v>
      </c>
      <c r="BP83" s="174">
        <f t="shared" si="276"/>
        <v>271.35</v>
      </c>
      <c r="BQ83" s="174">
        <f t="shared" si="277"/>
        <v>301.5</v>
      </c>
      <c r="BR83" s="174">
        <f t="shared" si="278"/>
        <v>271.35</v>
      </c>
      <c r="BS83" s="174">
        <f t="shared" si="279"/>
        <v>0</v>
      </c>
      <c r="BT83" s="172">
        <f t="shared" si="280"/>
        <v>0</v>
      </c>
      <c r="BU83" s="9">
        <f t="shared" si="280"/>
        <v>262.44</v>
      </c>
      <c r="BV83" s="9">
        <f t="shared" si="281"/>
        <v>236.196</v>
      </c>
      <c r="BW83" s="9">
        <f t="shared" si="282"/>
        <v>262.44</v>
      </c>
      <c r="BX83" s="181">
        <f t="shared" si="283"/>
        <v>236.196</v>
      </c>
      <c r="BY83" s="9">
        <f t="shared" si="284"/>
        <v>0</v>
      </c>
      <c r="BZ83" s="9">
        <f t="shared" si="285"/>
        <v>0</v>
      </c>
      <c r="CA83" s="9">
        <f t="shared" si="286"/>
        <v>0</v>
      </c>
      <c r="CB83" s="9">
        <f t="shared" si="287"/>
        <v>0</v>
      </c>
      <c r="CC83" s="172">
        <f t="shared" si="288"/>
        <v>383.107725</v>
      </c>
      <c r="CD83" s="186">
        <f t="shared" si="289"/>
        <v>310.31725725</v>
      </c>
      <c r="CE83" s="186">
        <f t="shared" si="290"/>
        <v>383.107725</v>
      </c>
      <c r="CF83" s="186">
        <f t="shared" si="291"/>
        <v>310.31725725</v>
      </c>
      <c r="CG83" s="186">
        <f t="shared" si="292"/>
        <v>383.107725</v>
      </c>
      <c r="CH83" s="186">
        <f t="shared" si="293"/>
        <v>310.31725725</v>
      </c>
      <c r="CI83" s="186">
        <f t="shared" si="294"/>
        <v>0</v>
      </c>
      <c r="CJ83" s="187">
        <f t="shared" si="295"/>
        <v>0</v>
      </c>
      <c r="CK83" s="194">
        <f t="shared" si="234"/>
        <v>279.285531525</v>
      </c>
      <c r="CL83" s="194">
        <f t="shared" si="235"/>
        <v>279.285531525</v>
      </c>
      <c r="CM83" s="194">
        <f t="shared" si="236"/>
        <v>279.285531525</v>
      </c>
      <c r="CN83" s="194">
        <f t="shared" si="237"/>
        <v>0</v>
      </c>
      <c r="CO83" s="195">
        <f t="shared" si="296"/>
        <v>447.8355</v>
      </c>
      <c r="CP83" s="196">
        <f t="shared" si="297"/>
        <v>362.746755</v>
      </c>
      <c r="CQ83" s="195">
        <f t="shared" si="298"/>
        <v>447.8355</v>
      </c>
      <c r="CR83" s="196">
        <f t="shared" si="299"/>
        <v>362.746755</v>
      </c>
      <c r="CS83" s="195">
        <f t="shared" si="300"/>
        <v>0</v>
      </c>
      <c r="CT83" s="196">
        <f t="shared" si="301"/>
        <v>0</v>
      </c>
      <c r="CU83" s="203">
        <f t="shared" si="302"/>
        <v>0</v>
      </c>
      <c r="CV83" s="204">
        <f t="shared" si="303"/>
        <v>0</v>
      </c>
      <c r="CW83" s="205">
        <v>476.28</v>
      </c>
      <c r="CX83" s="186">
        <f t="shared" si="304"/>
        <v>385.7868</v>
      </c>
      <c r="CY83" s="168">
        <v>476.28</v>
      </c>
      <c r="CZ83" s="168">
        <f t="shared" si="305"/>
        <v>385.7868</v>
      </c>
      <c r="DA83" s="168">
        <v>476.28</v>
      </c>
      <c r="DB83" s="168">
        <f t="shared" si="306"/>
        <v>385.7868</v>
      </c>
      <c r="DC83" s="168">
        <f t="shared" si="307"/>
        <v>0</v>
      </c>
      <c r="DD83" s="205"/>
      <c r="DF83" s="194">
        <f t="shared" si="238"/>
        <v>347.20812</v>
      </c>
      <c r="DG83" s="194">
        <f t="shared" si="239"/>
        <v>312.487308</v>
      </c>
      <c r="DH83" s="194">
        <f t="shared" si="240"/>
        <v>347.20812</v>
      </c>
      <c r="DI83" s="194">
        <f t="shared" si="241"/>
        <v>312.487308</v>
      </c>
      <c r="DJ83" s="194">
        <f t="shared" si="242"/>
        <v>347.20812</v>
      </c>
      <c r="DK83" s="194">
        <f t="shared" si="243"/>
        <v>312.487308</v>
      </c>
      <c r="DL83" s="194">
        <f t="shared" si="244"/>
        <v>0</v>
      </c>
      <c r="DM83" s="194">
        <f t="shared" si="245"/>
        <v>0</v>
      </c>
      <c r="DP83" s="205">
        <v>713.7</v>
      </c>
      <c r="DQ83" s="178">
        <f>DP83*0.7*1.05*0.9</f>
        <v>472.11255</v>
      </c>
      <c r="DR83" s="178">
        <v>713.7</v>
      </c>
      <c r="DS83" s="178">
        <f>DR83*0.7*1.05*0.9</f>
        <v>472.11255</v>
      </c>
      <c r="DT83" s="178"/>
      <c r="DU83" s="178">
        <f>DT83*0.7*1.05</f>
        <v>0</v>
      </c>
      <c r="DV83" s="229"/>
      <c r="DW83" s="178">
        <f>DV83*0.7*1.05</f>
        <v>0</v>
      </c>
      <c r="DX83" s="194">
        <f t="shared" si="246"/>
        <v>424.901295</v>
      </c>
      <c r="DY83" s="194">
        <f t="shared" si="247"/>
        <v>382.4111655</v>
      </c>
      <c r="DZ83" s="194">
        <f t="shared" si="248"/>
        <v>424.901295</v>
      </c>
      <c r="EA83" s="194">
        <f t="shared" si="249"/>
        <v>382.4111655</v>
      </c>
      <c r="EB83" s="194">
        <f t="shared" si="250"/>
        <v>0</v>
      </c>
      <c r="EC83" s="194">
        <f t="shared" si="251"/>
        <v>0</v>
      </c>
      <c r="ED83" s="194">
        <f t="shared" si="252"/>
        <v>0</v>
      </c>
      <c r="EE83" s="194">
        <f t="shared" si="253"/>
        <v>0</v>
      </c>
      <c r="EF83" s="178">
        <v>760</v>
      </c>
      <c r="EG83" s="238">
        <f>EF83*0.7*1.05</f>
        <v>558.6</v>
      </c>
      <c r="EH83" s="238">
        <f>EF83*0.7*1.05</f>
        <v>558.6</v>
      </c>
      <c r="EI83" s="238">
        <f>EF83*0.7*1.05</f>
        <v>558.6</v>
      </c>
      <c r="EJ83" s="238">
        <v>0</v>
      </c>
      <c r="EK83" s="194">
        <f t="shared" si="254"/>
        <v>502.74</v>
      </c>
      <c r="EL83" s="194">
        <f t="shared" si="255"/>
        <v>452.466</v>
      </c>
      <c r="EM83" s="194">
        <f t="shared" si="256"/>
        <v>502.74</v>
      </c>
      <c r="EN83" s="194">
        <f t="shared" si="257"/>
        <v>452.466</v>
      </c>
      <c r="EO83" s="194">
        <f t="shared" si="258"/>
        <v>502.74</v>
      </c>
      <c r="EP83" s="194">
        <f t="shared" si="259"/>
        <v>452.466</v>
      </c>
      <c r="EQ83" s="194">
        <f t="shared" si="260"/>
        <v>0</v>
      </c>
      <c r="ER83" s="194">
        <f t="shared" si="261"/>
        <v>0</v>
      </c>
      <c r="ET83" s="238">
        <v>1068.6</v>
      </c>
      <c r="EU83" s="238">
        <v>1068.6</v>
      </c>
      <c r="EV83" s="238">
        <v>1068.6</v>
      </c>
      <c r="EW83" s="238">
        <v>0</v>
      </c>
      <c r="EX83" s="248">
        <f t="shared" si="270"/>
        <v>1122.03</v>
      </c>
      <c r="EY83" s="248">
        <f>EU83+(EU83*5/100)</f>
        <v>1122.03</v>
      </c>
      <c r="EZ83" s="248">
        <f t="shared" si="271"/>
        <v>1122.03</v>
      </c>
      <c r="FA83" s="248">
        <f t="shared" si="271"/>
        <v>0</v>
      </c>
      <c r="FB83" s="249">
        <f t="shared" si="262"/>
        <v>785.421</v>
      </c>
      <c r="FC83" s="249">
        <f t="shared" si="263"/>
        <v>785.421</v>
      </c>
      <c r="FD83" s="249">
        <f t="shared" si="264"/>
        <v>785.421</v>
      </c>
      <c r="FE83" s="249">
        <f t="shared" si="265"/>
        <v>0</v>
      </c>
      <c r="FF83" s="252">
        <v>785.421</v>
      </c>
      <c r="FG83" s="252">
        <f t="shared" si="266"/>
        <v>515.3147181</v>
      </c>
      <c r="FH83" s="252">
        <v>785.421</v>
      </c>
      <c r="FI83" s="252">
        <f t="shared" si="228"/>
        <v>515.3147181</v>
      </c>
      <c r="FJ83" s="252">
        <v>785.421</v>
      </c>
      <c r="FK83" s="252">
        <f t="shared" si="229"/>
        <v>515.3147181</v>
      </c>
      <c r="FL83" s="252">
        <f t="shared" si="230"/>
        <v>0</v>
      </c>
      <c r="FM83" s="260">
        <v>0</v>
      </c>
      <c r="FN83" s="267">
        <v>1380</v>
      </c>
      <c r="FO83" s="262">
        <f t="shared" si="267"/>
        <v>821.583</v>
      </c>
      <c r="FP83" s="269">
        <f t="shared" si="92"/>
        <v>665.48223</v>
      </c>
      <c r="FQ83" s="262">
        <f t="shared" si="268"/>
        <v>489.12943905</v>
      </c>
      <c r="FR83" s="262">
        <v>1380</v>
      </c>
      <c r="FS83" s="262">
        <f t="shared" si="231"/>
        <v>821.583</v>
      </c>
      <c r="FT83" s="262"/>
      <c r="FU83" s="262">
        <f t="shared" si="139"/>
        <v>0</v>
      </c>
      <c r="FV83" s="278">
        <v>1014.3</v>
      </c>
      <c r="FW83" s="279">
        <f t="shared" si="269"/>
        <v>821.583</v>
      </c>
      <c r="FX83" s="269">
        <f t="shared" si="56"/>
        <v>739.4247</v>
      </c>
      <c r="FY83" s="279">
        <v>1014.3</v>
      </c>
      <c r="FZ83" s="279">
        <f t="shared" si="232"/>
        <v>912.87</v>
      </c>
      <c r="GA83" s="279">
        <v>1014.3</v>
      </c>
      <c r="GB83" s="279">
        <f t="shared" si="233"/>
        <v>0</v>
      </c>
      <c r="GC83" s="279">
        <v>0</v>
      </c>
      <c r="GD83" s="278">
        <v>0</v>
      </c>
      <c r="GE83" s="284">
        <f t="shared" si="272"/>
        <v>0</v>
      </c>
      <c r="GF83" s="284">
        <f>GG83*0.9</f>
        <v>0</v>
      </c>
      <c r="GG83" s="284">
        <v>0</v>
      </c>
      <c r="GH83" s="284">
        <f>GI83*0.9</f>
        <v>0</v>
      </c>
      <c r="GI83" s="284">
        <v>0</v>
      </c>
      <c r="GJ83" s="284">
        <f>GL83*0.9</f>
        <v>0</v>
      </c>
      <c r="GK83" s="279"/>
      <c r="GL83" s="279">
        <v>0</v>
      </c>
      <c r="GM83" s="290">
        <v>0</v>
      </c>
      <c r="GN83" s="265">
        <v>0</v>
      </c>
      <c r="GO83" s="265">
        <v>0</v>
      </c>
      <c r="GP83" s="265">
        <v>0</v>
      </c>
      <c r="GQ83" s="265">
        <v>0</v>
      </c>
      <c r="GR83" s="265">
        <v>0</v>
      </c>
      <c r="GS83" s="265">
        <v>0</v>
      </c>
      <c r="GU83" s="279"/>
      <c r="GV83" s="297"/>
    </row>
    <row r="84" ht="38.25" spans="2:204">
      <c r="B84" s="75" t="s">
        <v>508</v>
      </c>
      <c r="C84" s="74" t="s">
        <v>422</v>
      </c>
      <c r="D84" s="304"/>
      <c r="E84" s="304" t="s">
        <v>401</v>
      </c>
      <c r="F84" s="57" t="s">
        <v>422</v>
      </c>
      <c r="G84" s="46" t="s">
        <v>516</v>
      </c>
      <c r="H84" s="6"/>
      <c r="I84" s="6"/>
      <c r="J84" s="6"/>
      <c r="K84" s="6"/>
      <c r="L84" s="6"/>
      <c r="M84" s="6"/>
      <c r="O84" s="4">
        <v>118.13</v>
      </c>
      <c r="P84" s="4"/>
      <c r="Q84" s="4">
        <v>118.13</v>
      </c>
      <c r="R84" s="4"/>
      <c r="S84" s="4">
        <v>118.13</v>
      </c>
      <c r="T84" s="4"/>
      <c r="U84" s="4"/>
      <c r="V84" s="4"/>
      <c r="W84" s="93"/>
      <c r="X84" s="92"/>
      <c r="Y84" s="93"/>
      <c r="Z84" s="92"/>
      <c r="AA84" s="93"/>
      <c r="AB84" s="92"/>
      <c r="AC84" s="93"/>
      <c r="AD84" s="92"/>
      <c r="AE84" s="135"/>
      <c r="AF84" s="92"/>
      <c r="AG84" s="135"/>
      <c r="AH84" s="92"/>
      <c r="AI84" s="135"/>
      <c r="AJ84" s="92"/>
      <c r="AK84" s="135"/>
      <c r="AL84" s="143"/>
      <c r="AM84" s="4"/>
      <c r="AN84" s="315"/>
      <c r="AO84" s="4"/>
      <c r="AP84" s="143"/>
      <c r="AQ84" s="4"/>
      <c r="AR84" s="143"/>
      <c r="AS84" s="4"/>
      <c r="AT84" s="4"/>
      <c r="AU84" s="143"/>
      <c r="AV84" s="4"/>
      <c r="AW84" s="143"/>
      <c r="AX84" s="4"/>
      <c r="AY84" s="143"/>
      <c r="AZ84" s="4"/>
      <c r="BA84" s="143"/>
      <c r="BB84" s="135"/>
      <c r="BC84" s="4"/>
      <c r="BD84" s="135"/>
      <c r="BE84" s="135"/>
      <c r="BF84" s="135"/>
      <c r="BG84" s="135"/>
      <c r="BH84" s="135"/>
      <c r="BM84" s="172">
        <f t="shared" si="273"/>
        <v>0</v>
      </c>
      <c r="BN84" s="173">
        <f t="shared" si="274"/>
        <v>0</v>
      </c>
      <c r="BO84" s="174">
        <f t="shared" si="275"/>
        <v>0</v>
      </c>
      <c r="BP84" s="174">
        <f t="shared" si="276"/>
        <v>0</v>
      </c>
      <c r="BQ84" s="174">
        <f t="shared" si="277"/>
        <v>0</v>
      </c>
      <c r="BR84" s="174">
        <f t="shared" si="278"/>
        <v>0</v>
      </c>
      <c r="BS84" s="174">
        <f t="shared" si="279"/>
        <v>0</v>
      </c>
      <c r="BT84" s="172">
        <f t="shared" si="280"/>
        <v>0</v>
      </c>
      <c r="BU84" s="9">
        <f t="shared" si="280"/>
        <v>0</v>
      </c>
      <c r="BV84" s="9">
        <f t="shared" si="281"/>
        <v>0</v>
      </c>
      <c r="BW84" s="9">
        <f t="shared" si="282"/>
        <v>0</v>
      </c>
      <c r="BX84" s="181">
        <f t="shared" si="283"/>
        <v>0</v>
      </c>
      <c r="BY84" s="9">
        <f t="shared" si="284"/>
        <v>0</v>
      </c>
      <c r="BZ84" s="9">
        <f t="shared" si="285"/>
        <v>0</v>
      </c>
      <c r="CA84" s="9">
        <f t="shared" si="286"/>
        <v>0</v>
      </c>
      <c r="CB84" s="9">
        <f t="shared" si="287"/>
        <v>0</v>
      </c>
      <c r="CC84" s="172">
        <f t="shared" si="288"/>
        <v>0</v>
      </c>
      <c r="CD84" s="186">
        <f t="shared" si="289"/>
        <v>0</v>
      </c>
      <c r="CE84" s="186">
        <f t="shared" si="290"/>
        <v>0</v>
      </c>
      <c r="CF84" s="186">
        <f t="shared" si="291"/>
        <v>0</v>
      </c>
      <c r="CG84" s="186">
        <f t="shared" si="292"/>
        <v>0</v>
      </c>
      <c r="CH84" s="186">
        <f t="shared" si="293"/>
        <v>0</v>
      </c>
      <c r="CI84" s="186">
        <f t="shared" si="294"/>
        <v>0</v>
      </c>
      <c r="CJ84" s="187">
        <f t="shared" si="295"/>
        <v>0</v>
      </c>
      <c r="CK84" s="194">
        <f t="shared" si="234"/>
        <v>0</v>
      </c>
      <c r="CL84" s="194">
        <f t="shared" si="235"/>
        <v>0</v>
      </c>
      <c r="CM84" s="194">
        <f t="shared" si="236"/>
        <v>0</v>
      </c>
      <c r="CN84" s="194">
        <f t="shared" si="237"/>
        <v>0</v>
      </c>
      <c r="CO84" s="195">
        <f t="shared" si="296"/>
        <v>0</v>
      </c>
      <c r="CP84" s="196">
        <f t="shared" si="297"/>
        <v>0</v>
      </c>
      <c r="CQ84" s="195">
        <f t="shared" si="298"/>
        <v>0</v>
      </c>
      <c r="CR84" s="196">
        <f t="shared" si="299"/>
        <v>0</v>
      </c>
      <c r="CS84" s="195">
        <f t="shared" si="300"/>
        <v>0</v>
      </c>
      <c r="CT84" s="196">
        <f t="shared" si="301"/>
        <v>0</v>
      </c>
      <c r="CU84" s="203">
        <f t="shared" si="302"/>
        <v>0</v>
      </c>
      <c r="CV84" s="204">
        <f t="shared" si="303"/>
        <v>0</v>
      </c>
      <c r="CW84" s="205"/>
      <c r="CX84" s="186">
        <f t="shared" si="304"/>
        <v>0</v>
      </c>
      <c r="CY84" s="168"/>
      <c r="CZ84" s="168">
        <f t="shared" si="305"/>
        <v>0</v>
      </c>
      <c r="DA84" s="168"/>
      <c r="DB84" s="168">
        <f t="shared" si="306"/>
        <v>0</v>
      </c>
      <c r="DC84" s="168">
        <f t="shared" si="307"/>
        <v>0</v>
      </c>
      <c r="DD84" s="205"/>
      <c r="DE84" s="13" t="s">
        <v>425</v>
      </c>
      <c r="DF84" s="194">
        <f t="shared" si="238"/>
        <v>0</v>
      </c>
      <c r="DG84" s="194">
        <f t="shared" si="239"/>
        <v>0</v>
      </c>
      <c r="DH84" s="194">
        <f t="shared" si="240"/>
        <v>0</v>
      </c>
      <c r="DI84" s="194">
        <f t="shared" si="241"/>
        <v>0</v>
      </c>
      <c r="DJ84" s="194">
        <f t="shared" si="242"/>
        <v>0</v>
      </c>
      <c r="DK84" s="194">
        <f t="shared" si="243"/>
        <v>0</v>
      </c>
      <c r="DL84" s="194">
        <f t="shared" si="244"/>
        <v>0</v>
      </c>
      <c r="DM84" s="194">
        <f t="shared" si="245"/>
        <v>0</v>
      </c>
      <c r="DP84" s="205">
        <v>988.8</v>
      </c>
      <c r="DQ84" s="178">
        <f>DP84*0.7*1.05*0.9</f>
        <v>654.0912</v>
      </c>
      <c r="DR84" s="178">
        <v>988.8</v>
      </c>
      <c r="DS84" s="178">
        <f>DR84*0.7*1.05*0.9</f>
        <v>654.0912</v>
      </c>
      <c r="DT84" s="178">
        <v>988.8</v>
      </c>
      <c r="DU84" s="178">
        <f>DT84*0.7*1.05*0.9</f>
        <v>654.0912</v>
      </c>
      <c r="DV84" s="178"/>
      <c r="DW84" s="178">
        <f>DV84*0.7*1.05</f>
        <v>0</v>
      </c>
      <c r="DX84" s="194">
        <f t="shared" si="246"/>
        <v>588.68208</v>
      </c>
      <c r="DY84" s="194">
        <f t="shared" si="247"/>
        <v>529.813872</v>
      </c>
      <c r="DZ84" s="194">
        <f t="shared" si="248"/>
        <v>588.68208</v>
      </c>
      <c r="EA84" s="194">
        <f t="shared" si="249"/>
        <v>529.813872</v>
      </c>
      <c r="EB84" s="194">
        <f t="shared" si="250"/>
        <v>588.68208</v>
      </c>
      <c r="EC84" s="194">
        <f t="shared" si="251"/>
        <v>529.813872</v>
      </c>
      <c r="ED84" s="194">
        <f t="shared" si="252"/>
        <v>0</v>
      </c>
      <c r="EE84" s="194">
        <f t="shared" si="253"/>
        <v>0</v>
      </c>
      <c r="EF84" s="178">
        <v>690.69</v>
      </c>
      <c r="EG84" s="238">
        <f>EF84*0.7*1.05</f>
        <v>507.65715</v>
      </c>
      <c r="EH84" s="238">
        <f>EF84*0.7*1.05</f>
        <v>507.65715</v>
      </c>
      <c r="EI84" s="238">
        <f>EF84*0.7*1.05</f>
        <v>507.65715</v>
      </c>
      <c r="EJ84" s="238">
        <f>EF84*0.7*1.05</f>
        <v>507.65715</v>
      </c>
      <c r="EK84" s="194">
        <f t="shared" si="254"/>
        <v>456.891435</v>
      </c>
      <c r="EL84" s="194">
        <f t="shared" si="255"/>
        <v>411.2022915</v>
      </c>
      <c r="EM84" s="194">
        <f t="shared" si="256"/>
        <v>456.891435</v>
      </c>
      <c r="EN84" s="194">
        <f t="shared" si="257"/>
        <v>411.2022915</v>
      </c>
      <c r="EO84" s="194">
        <f t="shared" si="258"/>
        <v>456.891435</v>
      </c>
      <c r="EP84" s="194">
        <f t="shared" si="259"/>
        <v>411.2022915</v>
      </c>
      <c r="EQ84" s="194">
        <f t="shared" si="260"/>
        <v>411.2022915</v>
      </c>
      <c r="ER84" s="194">
        <f t="shared" si="261"/>
        <v>456.891435</v>
      </c>
      <c r="ET84" s="238">
        <v>993.45</v>
      </c>
      <c r="EU84" s="238">
        <v>993.45</v>
      </c>
      <c r="EV84" s="238">
        <v>993.45</v>
      </c>
      <c r="EW84" s="238">
        <v>993.45</v>
      </c>
      <c r="EX84" s="248">
        <f t="shared" si="270"/>
        <v>1043.1225</v>
      </c>
      <c r="EY84" s="248">
        <f>EU84+(EU84*5/100)</f>
        <v>1043.1225</v>
      </c>
      <c r="EZ84" s="248">
        <f t="shared" si="271"/>
        <v>1043.1225</v>
      </c>
      <c r="FA84" s="248">
        <f t="shared" si="271"/>
        <v>1043.1225</v>
      </c>
      <c r="FB84" s="249">
        <f t="shared" si="262"/>
        <v>730.18575</v>
      </c>
      <c r="FC84" s="249">
        <f t="shared" si="263"/>
        <v>730.18575</v>
      </c>
      <c r="FD84" s="249">
        <f t="shared" si="264"/>
        <v>730.18575</v>
      </c>
      <c r="FE84" s="249">
        <f t="shared" si="265"/>
        <v>730.18575</v>
      </c>
      <c r="FF84" s="252">
        <v>730.18575</v>
      </c>
      <c r="FG84" s="252">
        <f t="shared" si="266"/>
        <v>479.074870575</v>
      </c>
      <c r="FH84" s="252">
        <v>730.18575</v>
      </c>
      <c r="FI84" s="252">
        <f t="shared" si="228"/>
        <v>479.074870575</v>
      </c>
      <c r="FJ84" s="252">
        <v>730.18575</v>
      </c>
      <c r="FK84" s="252">
        <f t="shared" si="229"/>
        <v>479.074870575</v>
      </c>
      <c r="FL84" s="252">
        <f t="shared" si="230"/>
        <v>479.074870575</v>
      </c>
      <c r="FM84" s="260">
        <v>730.18575</v>
      </c>
      <c r="FN84" s="267">
        <v>997.5</v>
      </c>
      <c r="FO84" s="262">
        <f t="shared" si="267"/>
        <v>593.861625</v>
      </c>
      <c r="FP84" s="269">
        <f t="shared" si="92"/>
        <v>481.02791625</v>
      </c>
      <c r="FQ84" s="262">
        <f t="shared" si="268"/>
        <v>353.55551844375</v>
      </c>
      <c r="FR84" s="262">
        <v>997.5</v>
      </c>
      <c r="FS84" s="262">
        <f t="shared" si="231"/>
        <v>593.861625</v>
      </c>
      <c r="FT84" s="262">
        <v>997.5</v>
      </c>
      <c r="FU84" s="262">
        <f t="shared" si="139"/>
        <v>593.861625</v>
      </c>
      <c r="FV84" s="278">
        <v>733.1625</v>
      </c>
      <c r="FW84" s="279">
        <f t="shared" si="269"/>
        <v>593.861625</v>
      </c>
      <c r="FX84" s="269">
        <f t="shared" si="56"/>
        <v>534.4754625</v>
      </c>
      <c r="FY84" s="279">
        <v>733.1625</v>
      </c>
      <c r="FZ84" s="279">
        <f t="shared" si="232"/>
        <v>659.84625</v>
      </c>
      <c r="GA84" s="279">
        <v>733.1625</v>
      </c>
      <c r="GB84" s="279">
        <f t="shared" si="233"/>
        <v>431.1673835175</v>
      </c>
      <c r="GC84" s="279">
        <v>733.1625</v>
      </c>
      <c r="GD84" s="278">
        <v>659.85</v>
      </c>
      <c r="GE84" s="284">
        <f t="shared" si="272"/>
        <v>593.865</v>
      </c>
      <c r="GF84" s="284">
        <f>GG84*0.9</f>
        <v>593.865</v>
      </c>
      <c r="GG84" s="284">
        <v>659.85</v>
      </c>
      <c r="GH84" s="284">
        <f>GI84*0.9</f>
        <v>593.865</v>
      </c>
      <c r="GI84" s="284">
        <v>659.85</v>
      </c>
      <c r="GJ84" s="284">
        <f>GL84*0.9</f>
        <v>593.865</v>
      </c>
      <c r="GK84" s="279"/>
      <c r="GL84" s="279">
        <v>659.85</v>
      </c>
      <c r="GM84" s="290">
        <v>1069</v>
      </c>
      <c r="GN84" s="290">
        <v>1069</v>
      </c>
      <c r="GO84" s="265">
        <v>0</v>
      </c>
      <c r="GP84" s="290">
        <v>1069</v>
      </c>
      <c r="GQ84" s="265">
        <v>0</v>
      </c>
      <c r="GR84" s="290">
        <v>1069</v>
      </c>
      <c r="GS84" s="265">
        <v>0</v>
      </c>
      <c r="GU84" s="279"/>
      <c r="GV84" s="297"/>
    </row>
    <row r="85" ht="25.5" spans="2:204">
      <c r="B85" s="75" t="s">
        <v>508</v>
      </c>
      <c r="C85" s="74" t="s">
        <v>517</v>
      </c>
      <c r="D85" s="89"/>
      <c r="E85" s="89" t="s">
        <v>401</v>
      </c>
      <c r="F85" s="57" t="s">
        <v>517</v>
      </c>
      <c r="G85" s="54" t="s">
        <v>518</v>
      </c>
      <c r="H85" s="6"/>
      <c r="I85" s="6"/>
      <c r="J85" s="6"/>
      <c r="K85" s="6"/>
      <c r="L85" s="6"/>
      <c r="M85" s="6"/>
      <c r="O85" s="4">
        <v>67.5</v>
      </c>
      <c r="P85" s="4"/>
      <c r="Q85" s="4">
        <v>67.5</v>
      </c>
      <c r="R85" s="4"/>
      <c r="S85" s="4">
        <v>67.5</v>
      </c>
      <c r="T85" s="4"/>
      <c r="U85" s="4"/>
      <c r="V85" s="4"/>
      <c r="W85" s="93">
        <v>121.7748</v>
      </c>
      <c r="X85" s="92">
        <f>Y85*0.9</f>
        <v>109.59732</v>
      </c>
      <c r="Y85" s="93">
        <v>121.7748</v>
      </c>
      <c r="Z85" s="92">
        <f>AA85*0.9</f>
        <v>109.59732</v>
      </c>
      <c r="AA85" s="93">
        <v>121.7748</v>
      </c>
      <c r="AB85" s="92">
        <f>AC85*0.9</f>
        <v>109.59732</v>
      </c>
      <c r="AC85" s="93">
        <v>121.7748</v>
      </c>
      <c r="AD85" s="92">
        <f>AE85*0.9</f>
        <v>218.556</v>
      </c>
      <c r="AE85" s="135">
        <v>242.84</v>
      </c>
      <c r="AF85" s="92">
        <v>218.5596</v>
      </c>
      <c r="AG85" s="135">
        <v>242.844</v>
      </c>
      <c r="AH85" s="92">
        <v>214.65675</v>
      </c>
      <c r="AI85" s="135">
        <v>238.5075</v>
      </c>
      <c r="AJ85" s="92">
        <v>0</v>
      </c>
      <c r="AK85" s="135"/>
      <c r="AL85" s="143">
        <v>196.83</v>
      </c>
      <c r="AM85" s="4">
        <v>243</v>
      </c>
      <c r="AN85" s="315">
        <v>196.83</v>
      </c>
      <c r="AO85" s="4">
        <v>243</v>
      </c>
      <c r="AP85" s="143">
        <v>193.59</v>
      </c>
      <c r="AQ85" s="4">
        <v>239</v>
      </c>
      <c r="AR85" s="143"/>
      <c r="AS85" s="4"/>
      <c r="AT85" s="4"/>
      <c r="AU85" s="143">
        <v>70.27776</v>
      </c>
      <c r="AV85" s="4">
        <v>106.24</v>
      </c>
      <c r="AW85" s="143">
        <v>70.27776</v>
      </c>
      <c r="AX85" s="4">
        <v>104.35</v>
      </c>
      <c r="AY85" s="143">
        <v>69.027525</v>
      </c>
      <c r="AZ85" s="4">
        <v>104.35</v>
      </c>
      <c r="BA85" s="143">
        <v>69.027525</v>
      </c>
      <c r="BB85" s="135">
        <v>78.09</v>
      </c>
      <c r="BC85" s="4">
        <v>106.24</v>
      </c>
      <c r="BD85" s="135">
        <v>78.09</v>
      </c>
      <c r="BE85" s="4">
        <v>104.35</v>
      </c>
      <c r="BF85" s="135">
        <v>76.7</v>
      </c>
      <c r="BG85" s="4">
        <v>104.35</v>
      </c>
      <c r="BH85" s="135">
        <v>76.7</v>
      </c>
      <c r="BM85" s="172">
        <f t="shared" si="273"/>
        <v>218.556</v>
      </c>
      <c r="BN85" s="173">
        <f t="shared" si="274"/>
        <v>196.7004</v>
      </c>
      <c r="BO85" s="174">
        <f t="shared" si="275"/>
        <v>218.5596</v>
      </c>
      <c r="BP85" s="174">
        <f t="shared" si="276"/>
        <v>196.70364</v>
      </c>
      <c r="BQ85" s="174">
        <f t="shared" si="277"/>
        <v>214.65675</v>
      </c>
      <c r="BR85" s="174">
        <f t="shared" si="278"/>
        <v>193.191075</v>
      </c>
      <c r="BS85" s="174">
        <f t="shared" si="279"/>
        <v>0</v>
      </c>
      <c r="BT85" s="172">
        <f t="shared" si="280"/>
        <v>0</v>
      </c>
      <c r="BU85" s="9">
        <f t="shared" si="280"/>
        <v>177.147</v>
      </c>
      <c r="BV85" s="9">
        <f t="shared" si="281"/>
        <v>159.4323</v>
      </c>
      <c r="BW85" s="9">
        <f t="shared" si="282"/>
        <v>177.147</v>
      </c>
      <c r="BX85" s="181">
        <f t="shared" si="283"/>
        <v>159.4323</v>
      </c>
      <c r="BY85" s="9">
        <f t="shared" si="284"/>
        <v>174.231</v>
      </c>
      <c r="BZ85" s="9">
        <f t="shared" si="285"/>
        <v>156.8079</v>
      </c>
      <c r="CA85" s="9">
        <f t="shared" si="286"/>
        <v>0</v>
      </c>
      <c r="CB85" s="9">
        <f t="shared" si="287"/>
        <v>0</v>
      </c>
      <c r="CC85" s="172">
        <f t="shared" si="288"/>
        <v>63.249984</v>
      </c>
      <c r="CD85" s="186">
        <f t="shared" si="289"/>
        <v>51.23248704</v>
      </c>
      <c r="CE85" s="186">
        <f t="shared" si="290"/>
        <v>63.249984</v>
      </c>
      <c r="CF85" s="186">
        <f t="shared" si="291"/>
        <v>51.23248704</v>
      </c>
      <c r="CG85" s="186">
        <f t="shared" si="292"/>
        <v>62.1247725</v>
      </c>
      <c r="CH85" s="186">
        <f t="shared" si="293"/>
        <v>50.321065725</v>
      </c>
      <c r="CI85" s="186">
        <f t="shared" si="294"/>
        <v>50.321065725</v>
      </c>
      <c r="CJ85" s="187">
        <f t="shared" si="295"/>
        <v>62.1247725</v>
      </c>
      <c r="CK85" s="194">
        <f t="shared" si="234"/>
        <v>46.109238336</v>
      </c>
      <c r="CL85" s="194">
        <f t="shared" si="235"/>
        <v>46.109238336</v>
      </c>
      <c r="CM85" s="194">
        <f t="shared" si="236"/>
        <v>45.2889591525</v>
      </c>
      <c r="CN85" s="194">
        <f t="shared" si="237"/>
        <v>45.2889591525</v>
      </c>
      <c r="CO85" s="195">
        <f t="shared" si="296"/>
        <v>70.281</v>
      </c>
      <c r="CP85" s="196">
        <f t="shared" si="297"/>
        <v>56.92761</v>
      </c>
      <c r="CQ85" s="195">
        <f t="shared" si="298"/>
        <v>70.281</v>
      </c>
      <c r="CR85" s="196">
        <f t="shared" si="299"/>
        <v>56.92761</v>
      </c>
      <c r="CS85" s="195">
        <f t="shared" si="300"/>
        <v>69.03</v>
      </c>
      <c r="CT85" s="196">
        <f t="shared" si="301"/>
        <v>55.9143</v>
      </c>
      <c r="CU85" s="203">
        <f t="shared" si="302"/>
        <v>55.9143</v>
      </c>
      <c r="CV85" s="204">
        <f t="shared" si="303"/>
        <v>69.03</v>
      </c>
      <c r="CW85" s="187">
        <v>70.281</v>
      </c>
      <c r="CX85" s="186">
        <f t="shared" si="304"/>
        <v>56.92761</v>
      </c>
      <c r="CY85" s="186">
        <v>70.281</v>
      </c>
      <c r="CZ85" s="168">
        <f t="shared" si="305"/>
        <v>56.92761</v>
      </c>
      <c r="DA85" s="186">
        <v>69.03</v>
      </c>
      <c r="DB85" s="168">
        <f t="shared" si="306"/>
        <v>55.9143</v>
      </c>
      <c r="DC85" s="168">
        <f t="shared" si="307"/>
        <v>55.9143</v>
      </c>
      <c r="DD85" s="187">
        <v>69.03</v>
      </c>
      <c r="DF85" s="194">
        <f t="shared" si="238"/>
        <v>51.234849</v>
      </c>
      <c r="DG85" s="194">
        <f t="shared" si="239"/>
        <v>46.1113641</v>
      </c>
      <c r="DH85" s="194">
        <f t="shared" si="240"/>
        <v>51.234849</v>
      </c>
      <c r="DI85" s="194">
        <f t="shared" si="241"/>
        <v>46.1113641</v>
      </c>
      <c r="DJ85" s="194">
        <f t="shared" si="242"/>
        <v>50.32287</v>
      </c>
      <c r="DK85" s="194">
        <f t="shared" si="243"/>
        <v>45.290583</v>
      </c>
      <c r="DL85" s="194">
        <f t="shared" si="244"/>
        <v>45.290583</v>
      </c>
      <c r="DM85" s="194">
        <f t="shared" si="245"/>
        <v>50.32287</v>
      </c>
      <c r="DP85" s="187"/>
      <c r="DQ85" s="178">
        <f>63.25*0.9</f>
        <v>56.925</v>
      </c>
      <c r="DR85" s="203"/>
      <c r="DS85" s="178">
        <f>63.25*0.9</f>
        <v>56.925</v>
      </c>
      <c r="DT85" s="203"/>
      <c r="DU85" s="178">
        <f>62.13*0.9</f>
        <v>55.917</v>
      </c>
      <c r="DV85" s="323"/>
      <c r="DW85" s="178">
        <f>62.13*0.9</f>
        <v>55.917</v>
      </c>
      <c r="DX85" s="194">
        <f t="shared" si="246"/>
        <v>51.2325</v>
      </c>
      <c r="DY85" s="194">
        <f t="shared" si="247"/>
        <v>46.10925</v>
      </c>
      <c r="DZ85" s="194">
        <f t="shared" si="248"/>
        <v>51.2325</v>
      </c>
      <c r="EA85" s="194">
        <f t="shared" si="249"/>
        <v>46.10925</v>
      </c>
      <c r="EB85" s="194">
        <f t="shared" si="250"/>
        <v>50.3253</v>
      </c>
      <c r="EC85" s="194">
        <f t="shared" si="251"/>
        <v>45.29277</v>
      </c>
      <c r="ED85" s="194">
        <f t="shared" si="252"/>
        <v>45.29277</v>
      </c>
      <c r="EE85" s="194">
        <f t="shared" si="253"/>
        <v>50.3253</v>
      </c>
      <c r="EF85" s="178"/>
      <c r="EG85" s="238">
        <f>DQ85+EF85</f>
        <v>56.925</v>
      </c>
      <c r="EH85" s="238">
        <f>DS85+EF85</f>
        <v>56.925</v>
      </c>
      <c r="EI85" s="238">
        <f>DU85+EF85</f>
        <v>55.917</v>
      </c>
      <c r="EJ85" s="238">
        <f>DW85+EF85</f>
        <v>55.917</v>
      </c>
      <c r="EK85" s="194">
        <f t="shared" si="254"/>
        <v>51.2325</v>
      </c>
      <c r="EL85" s="194">
        <f t="shared" si="255"/>
        <v>46.10925</v>
      </c>
      <c r="EM85" s="194">
        <f t="shared" si="256"/>
        <v>51.2325</v>
      </c>
      <c r="EN85" s="194">
        <f t="shared" si="257"/>
        <v>46.10925</v>
      </c>
      <c r="EO85" s="194">
        <f t="shared" si="258"/>
        <v>50.3253</v>
      </c>
      <c r="EP85" s="194">
        <f t="shared" si="259"/>
        <v>45.29277</v>
      </c>
      <c r="EQ85" s="194">
        <f t="shared" si="260"/>
        <v>45.29277</v>
      </c>
      <c r="ER85" s="194">
        <f t="shared" si="261"/>
        <v>50.3253</v>
      </c>
      <c r="ET85" s="238">
        <v>0</v>
      </c>
      <c r="EU85" s="238">
        <v>0</v>
      </c>
      <c r="EV85" s="238">
        <v>0</v>
      </c>
      <c r="EW85" s="238">
        <v>0</v>
      </c>
      <c r="EX85" s="248">
        <f t="shared" si="270"/>
        <v>0</v>
      </c>
      <c r="EY85" s="248">
        <v>462</v>
      </c>
      <c r="EZ85" s="248">
        <v>480.48</v>
      </c>
      <c r="FA85" s="248">
        <f>EW85+(EW85*5/100)</f>
        <v>0</v>
      </c>
      <c r="FB85" s="249">
        <f t="shared" si="262"/>
        <v>0</v>
      </c>
      <c r="FC85" s="249">
        <f t="shared" si="263"/>
        <v>323.4</v>
      </c>
      <c r="FD85" s="249">
        <f t="shared" si="264"/>
        <v>336.336</v>
      </c>
      <c r="FE85" s="249">
        <f t="shared" si="265"/>
        <v>0</v>
      </c>
      <c r="FF85" s="252">
        <v>46.107</v>
      </c>
      <c r="FG85" s="252">
        <f t="shared" si="266"/>
        <v>30.2508027</v>
      </c>
      <c r="FH85" s="252">
        <v>323.4</v>
      </c>
      <c r="FI85" s="252">
        <f t="shared" si="228"/>
        <v>212.18274</v>
      </c>
      <c r="FJ85" s="252">
        <v>336.336</v>
      </c>
      <c r="FK85" s="252">
        <f t="shared" si="229"/>
        <v>220.6700496</v>
      </c>
      <c r="FL85" s="252">
        <f t="shared" si="230"/>
        <v>29.7193617</v>
      </c>
      <c r="FM85" s="260">
        <v>45.297</v>
      </c>
      <c r="FN85" s="261">
        <v>440</v>
      </c>
      <c r="FO85" s="262">
        <f t="shared" si="267"/>
        <v>261.954</v>
      </c>
      <c r="FP85" s="269">
        <f t="shared" si="92"/>
        <v>212.18274</v>
      </c>
      <c r="FQ85" s="262">
        <f t="shared" si="268"/>
        <v>155.9543139</v>
      </c>
      <c r="FR85" s="262">
        <v>457.6</v>
      </c>
      <c r="FS85" s="262">
        <f t="shared" si="231"/>
        <v>272.43216</v>
      </c>
      <c r="FT85" s="262"/>
      <c r="FU85" s="262">
        <f t="shared" si="139"/>
        <v>0</v>
      </c>
      <c r="FV85" s="278">
        <v>421.3</v>
      </c>
      <c r="FW85" s="279">
        <f t="shared" si="269"/>
        <v>341.253</v>
      </c>
      <c r="FX85" s="269">
        <f t="shared" si="56"/>
        <v>307.1277</v>
      </c>
      <c r="FY85" s="279">
        <v>543.1</v>
      </c>
      <c r="FZ85" s="279">
        <f t="shared" si="232"/>
        <v>488.79</v>
      </c>
      <c r="GA85" s="279">
        <v>543.1</v>
      </c>
      <c r="GB85" s="279">
        <f t="shared" si="233"/>
        <v>26.74742553</v>
      </c>
      <c r="GC85" s="279">
        <v>543.1</v>
      </c>
      <c r="GD85" s="278">
        <v>309.66</v>
      </c>
      <c r="GE85" s="284">
        <f t="shared" si="272"/>
        <v>278.694</v>
      </c>
      <c r="GF85" s="284">
        <f>GG85*0.9</f>
        <v>359.262</v>
      </c>
      <c r="GG85" s="284">
        <v>399.18</v>
      </c>
      <c r="GH85" s="284">
        <f>GI85*0.9</f>
        <v>359.262</v>
      </c>
      <c r="GI85" s="284">
        <v>399.18</v>
      </c>
      <c r="GJ85" s="284">
        <f>GL85*0.9</f>
        <v>359.262</v>
      </c>
      <c r="GK85" s="279"/>
      <c r="GL85" s="279">
        <v>399.18</v>
      </c>
      <c r="GM85" s="290">
        <v>315</v>
      </c>
      <c r="GN85" s="265">
        <v>315</v>
      </c>
      <c r="GO85" s="265">
        <v>0</v>
      </c>
      <c r="GP85" s="265">
        <v>315</v>
      </c>
      <c r="GQ85" s="265">
        <v>0</v>
      </c>
      <c r="GR85" s="265">
        <v>0</v>
      </c>
      <c r="GS85" s="265">
        <v>0</v>
      </c>
      <c r="GU85" s="279"/>
      <c r="GV85" s="297"/>
    </row>
    <row r="86" ht="25.5" spans="2:204">
      <c r="B86" s="75" t="s">
        <v>508</v>
      </c>
      <c r="C86" s="74" t="s">
        <v>352</v>
      </c>
      <c r="D86" s="89"/>
      <c r="E86" s="89" t="s">
        <v>401</v>
      </c>
      <c r="F86" s="57" t="s">
        <v>352</v>
      </c>
      <c r="G86" s="44" t="s">
        <v>417</v>
      </c>
      <c r="H86" s="6"/>
      <c r="I86" s="6"/>
      <c r="J86" s="6"/>
      <c r="K86" s="6"/>
      <c r="L86" s="6"/>
      <c r="M86" s="6"/>
      <c r="O86" s="4">
        <v>132.59</v>
      </c>
      <c r="P86" s="4"/>
      <c r="Q86" s="4">
        <v>131.39</v>
      </c>
      <c r="R86" s="4"/>
      <c r="S86" s="4">
        <v>131.39</v>
      </c>
      <c r="T86" s="4"/>
      <c r="U86" s="4"/>
      <c r="V86" s="4"/>
      <c r="W86" s="93"/>
      <c r="X86" s="92"/>
      <c r="Y86" s="93"/>
      <c r="Z86" s="92"/>
      <c r="AA86" s="93"/>
      <c r="AB86" s="92"/>
      <c r="AC86" s="93"/>
      <c r="AD86" s="92"/>
      <c r="AE86" s="135"/>
      <c r="AF86" s="92"/>
      <c r="AG86" s="135"/>
      <c r="AH86" s="92"/>
      <c r="AI86" s="135"/>
      <c r="AJ86" s="92"/>
      <c r="AK86" s="160"/>
      <c r="AL86" s="143"/>
      <c r="AM86" s="4"/>
      <c r="AN86" s="315"/>
      <c r="AO86" s="4"/>
      <c r="AP86" s="143"/>
      <c r="AQ86" s="4"/>
      <c r="AR86" s="143"/>
      <c r="AS86" s="4"/>
      <c r="AT86" s="4"/>
      <c r="AU86" s="143"/>
      <c r="AV86" s="4"/>
      <c r="AW86" s="143"/>
      <c r="AX86" s="4"/>
      <c r="AY86" s="143"/>
      <c r="AZ86" s="4"/>
      <c r="BA86" s="143"/>
      <c r="BB86" s="135"/>
      <c r="BC86" s="4"/>
      <c r="BD86" s="135"/>
      <c r="BE86" s="135"/>
      <c r="BF86" s="135"/>
      <c r="BG86" s="135"/>
      <c r="BH86" s="135"/>
      <c r="BM86" s="172">
        <f t="shared" si="273"/>
        <v>0</v>
      </c>
      <c r="BN86" s="173">
        <f t="shared" si="274"/>
        <v>0</v>
      </c>
      <c r="BO86" s="174">
        <f t="shared" si="275"/>
        <v>0</v>
      </c>
      <c r="BP86" s="174">
        <f t="shared" si="276"/>
        <v>0</v>
      </c>
      <c r="BQ86" s="174">
        <f t="shared" si="277"/>
        <v>0</v>
      </c>
      <c r="BR86" s="174">
        <f t="shared" si="278"/>
        <v>0</v>
      </c>
      <c r="BS86" s="174">
        <f t="shared" si="279"/>
        <v>0</v>
      </c>
      <c r="BT86" s="172">
        <f t="shared" si="280"/>
        <v>0</v>
      </c>
      <c r="BU86" s="9">
        <f t="shared" si="280"/>
        <v>0</v>
      </c>
      <c r="BV86" s="9">
        <f t="shared" si="281"/>
        <v>0</v>
      </c>
      <c r="BW86" s="9">
        <f t="shared" si="282"/>
        <v>0</v>
      </c>
      <c r="BX86" s="181">
        <f t="shared" si="283"/>
        <v>0</v>
      </c>
      <c r="BY86" s="9">
        <f t="shared" si="284"/>
        <v>0</v>
      </c>
      <c r="BZ86" s="9">
        <f t="shared" si="285"/>
        <v>0</v>
      </c>
      <c r="CA86" s="9">
        <f t="shared" si="286"/>
        <v>0</v>
      </c>
      <c r="CB86" s="9">
        <f t="shared" si="287"/>
        <v>0</v>
      </c>
      <c r="CC86" s="172">
        <f t="shared" si="288"/>
        <v>0</v>
      </c>
      <c r="CD86" s="186">
        <f t="shared" si="289"/>
        <v>0</v>
      </c>
      <c r="CE86" s="186">
        <f t="shared" si="290"/>
        <v>0</v>
      </c>
      <c r="CF86" s="186">
        <f t="shared" si="291"/>
        <v>0</v>
      </c>
      <c r="CG86" s="186">
        <f t="shared" si="292"/>
        <v>0</v>
      </c>
      <c r="CH86" s="186">
        <f t="shared" si="293"/>
        <v>0</v>
      </c>
      <c r="CI86" s="186">
        <f t="shared" si="294"/>
        <v>0</v>
      </c>
      <c r="CJ86" s="187">
        <f t="shared" si="295"/>
        <v>0</v>
      </c>
      <c r="CK86" s="194">
        <f t="shared" si="234"/>
        <v>0</v>
      </c>
      <c r="CL86" s="194">
        <f t="shared" si="235"/>
        <v>0</v>
      </c>
      <c r="CM86" s="194">
        <f t="shared" si="236"/>
        <v>0</v>
      </c>
      <c r="CN86" s="194">
        <f t="shared" si="237"/>
        <v>0</v>
      </c>
      <c r="CO86" s="195">
        <f t="shared" si="296"/>
        <v>0</v>
      </c>
      <c r="CP86" s="196">
        <f t="shared" si="297"/>
        <v>0</v>
      </c>
      <c r="CQ86" s="195">
        <f t="shared" si="298"/>
        <v>0</v>
      </c>
      <c r="CR86" s="196">
        <f t="shared" si="299"/>
        <v>0</v>
      </c>
      <c r="CS86" s="195">
        <f t="shared" si="300"/>
        <v>0</v>
      </c>
      <c r="CT86" s="196">
        <f t="shared" si="301"/>
        <v>0</v>
      </c>
      <c r="CU86" s="203">
        <f t="shared" si="302"/>
        <v>0</v>
      </c>
      <c r="CV86" s="204">
        <f t="shared" si="303"/>
        <v>0</v>
      </c>
      <c r="CW86" s="205"/>
      <c r="CX86" s="186">
        <f t="shared" si="304"/>
        <v>0</v>
      </c>
      <c r="CY86" s="168"/>
      <c r="CZ86" s="168">
        <f t="shared" si="305"/>
        <v>0</v>
      </c>
      <c r="DA86" s="168"/>
      <c r="DB86" s="168">
        <f t="shared" si="306"/>
        <v>0</v>
      </c>
      <c r="DC86" s="168">
        <f t="shared" si="307"/>
        <v>0</v>
      </c>
      <c r="DD86" s="205"/>
      <c r="DE86" s="320" t="s">
        <v>425</v>
      </c>
      <c r="DF86" s="194">
        <f t="shared" si="238"/>
        <v>0</v>
      </c>
      <c r="DG86" s="194">
        <f t="shared" si="239"/>
        <v>0</v>
      </c>
      <c r="DH86" s="194">
        <f t="shared" si="240"/>
        <v>0</v>
      </c>
      <c r="DI86" s="194">
        <f t="shared" si="241"/>
        <v>0</v>
      </c>
      <c r="DJ86" s="194">
        <f t="shared" si="242"/>
        <v>0</v>
      </c>
      <c r="DK86" s="194">
        <f t="shared" si="243"/>
        <v>0</v>
      </c>
      <c r="DL86" s="194">
        <f t="shared" si="244"/>
        <v>0</v>
      </c>
      <c r="DM86" s="194">
        <f t="shared" si="245"/>
        <v>0</v>
      </c>
      <c r="DP86" s="205">
        <v>790.02</v>
      </c>
      <c r="DQ86" s="178">
        <f>DP86*0.7*1.05*0.9</f>
        <v>522.59823</v>
      </c>
      <c r="DR86" s="178">
        <v>790.02</v>
      </c>
      <c r="DS86" s="178">
        <f>DR86*0.7*1.05*0.9</f>
        <v>522.59823</v>
      </c>
      <c r="DT86" s="178">
        <v>790.02</v>
      </c>
      <c r="DU86" s="178">
        <f>DT86*0.7*1.05*0.9</f>
        <v>522.59823</v>
      </c>
      <c r="DV86" s="178"/>
      <c r="DW86" s="178">
        <f>DV86*0.7*1.05</f>
        <v>0</v>
      </c>
      <c r="DX86" s="194">
        <f t="shared" si="246"/>
        <v>470.338407</v>
      </c>
      <c r="DY86" s="194">
        <f t="shared" si="247"/>
        <v>423.3045663</v>
      </c>
      <c r="DZ86" s="194">
        <f t="shared" si="248"/>
        <v>470.338407</v>
      </c>
      <c r="EA86" s="194">
        <f t="shared" si="249"/>
        <v>423.3045663</v>
      </c>
      <c r="EB86" s="194">
        <f t="shared" si="250"/>
        <v>470.338407</v>
      </c>
      <c r="EC86" s="194">
        <f t="shared" si="251"/>
        <v>423.3045663</v>
      </c>
      <c r="ED86" s="194">
        <f t="shared" si="252"/>
        <v>0</v>
      </c>
      <c r="EE86" s="194">
        <f t="shared" si="253"/>
        <v>0</v>
      </c>
      <c r="EF86" s="178">
        <v>593.25</v>
      </c>
      <c r="EG86" s="238">
        <f>EF86*0.7*1.05</f>
        <v>436.03875</v>
      </c>
      <c r="EH86" s="238">
        <f>EF86*0.7*1.05</f>
        <v>436.03875</v>
      </c>
      <c r="EI86" s="238">
        <f>EF86*0.7*1.05</f>
        <v>436.03875</v>
      </c>
      <c r="EJ86" s="238">
        <f>EF86*0.7*1.05</f>
        <v>436.03875</v>
      </c>
      <c r="EK86" s="194">
        <f t="shared" si="254"/>
        <v>392.434875</v>
      </c>
      <c r="EL86" s="194">
        <f t="shared" si="255"/>
        <v>353.1913875</v>
      </c>
      <c r="EM86" s="194">
        <f t="shared" si="256"/>
        <v>392.434875</v>
      </c>
      <c r="EN86" s="194">
        <f t="shared" si="257"/>
        <v>353.1913875</v>
      </c>
      <c r="EO86" s="194">
        <f t="shared" si="258"/>
        <v>392.434875</v>
      </c>
      <c r="EP86" s="194">
        <f t="shared" si="259"/>
        <v>353.1913875</v>
      </c>
      <c r="EQ86" s="194">
        <f t="shared" si="260"/>
        <v>353.1913875</v>
      </c>
      <c r="ER86" s="194">
        <f t="shared" si="261"/>
        <v>392.434875</v>
      </c>
      <c r="ET86" s="238">
        <v>790.02</v>
      </c>
      <c r="EU86" s="238">
        <v>790.02</v>
      </c>
      <c r="EV86" s="238">
        <v>790.02</v>
      </c>
      <c r="EW86" s="238">
        <v>790.02</v>
      </c>
      <c r="EX86" s="248">
        <f t="shared" si="270"/>
        <v>829.521</v>
      </c>
      <c r="EY86" s="248">
        <f>EU86+(EU86*5/100)</f>
        <v>829.521</v>
      </c>
      <c r="EZ86" s="248">
        <f>EV86+(EV86*5/100)</f>
        <v>829.521</v>
      </c>
      <c r="FA86" s="248">
        <f>EW86+(EW86*5/100)</f>
        <v>829.521</v>
      </c>
      <c r="FB86" s="249">
        <f t="shared" si="262"/>
        <v>580.6647</v>
      </c>
      <c r="FC86" s="249">
        <f t="shared" si="263"/>
        <v>580.6647</v>
      </c>
      <c r="FD86" s="249">
        <f t="shared" si="264"/>
        <v>580.6647</v>
      </c>
      <c r="FE86" s="249">
        <f t="shared" si="265"/>
        <v>580.6647</v>
      </c>
      <c r="FF86" s="252">
        <v>580.6647</v>
      </c>
      <c r="FG86" s="252">
        <f t="shared" si="266"/>
        <v>380.97410967</v>
      </c>
      <c r="FH86" s="252">
        <v>580.6647</v>
      </c>
      <c r="FI86" s="252">
        <f t="shared" si="228"/>
        <v>380.97410967</v>
      </c>
      <c r="FJ86" s="252">
        <v>580.6647</v>
      </c>
      <c r="FK86" s="252">
        <f t="shared" si="229"/>
        <v>380.97410967</v>
      </c>
      <c r="FL86" s="252">
        <f t="shared" si="230"/>
        <v>380.97410967</v>
      </c>
      <c r="FM86" s="260">
        <v>580.6647</v>
      </c>
      <c r="FN86" s="267">
        <v>892.08</v>
      </c>
      <c r="FO86" s="262">
        <f t="shared" si="267"/>
        <v>531.099828</v>
      </c>
      <c r="FP86" s="269">
        <f t="shared" si="92"/>
        <v>430.19086068</v>
      </c>
      <c r="FQ86" s="262">
        <f t="shared" si="268"/>
        <v>316.1902825998</v>
      </c>
      <c r="FR86" s="262">
        <v>892.08</v>
      </c>
      <c r="FS86" s="262">
        <f t="shared" si="231"/>
        <v>531.099828</v>
      </c>
      <c r="FT86" s="262">
        <v>892.08</v>
      </c>
      <c r="FU86" s="262">
        <f t="shared" si="139"/>
        <v>531.099828</v>
      </c>
      <c r="FV86" s="278">
        <v>655.6788</v>
      </c>
      <c r="FW86" s="279">
        <f t="shared" si="269"/>
        <v>531.099828</v>
      </c>
      <c r="FX86" s="269">
        <f t="shared" si="56"/>
        <v>477.9898452</v>
      </c>
      <c r="FY86" s="279">
        <v>655.6788</v>
      </c>
      <c r="FZ86" s="279">
        <f t="shared" si="232"/>
        <v>590.11092</v>
      </c>
      <c r="GA86" s="279">
        <v>655.6788</v>
      </c>
      <c r="GB86" s="279">
        <f t="shared" si="233"/>
        <v>342.876698703</v>
      </c>
      <c r="GC86" s="279">
        <v>655.6788</v>
      </c>
      <c r="GD86" s="278">
        <v>590.11</v>
      </c>
      <c r="GE86" s="284">
        <f t="shared" si="272"/>
        <v>531.099</v>
      </c>
      <c r="GF86" s="284">
        <f>GG86*0.9</f>
        <v>531.099</v>
      </c>
      <c r="GG86" s="284">
        <v>590.11</v>
      </c>
      <c r="GH86" s="284">
        <f>GI86*0.9</f>
        <v>531.099</v>
      </c>
      <c r="GI86" s="284">
        <v>590.11</v>
      </c>
      <c r="GJ86" s="284">
        <f>GL86*0.9</f>
        <v>531.099</v>
      </c>
      <c r="GK86" s="279"/>
      <c r="GL86" s="279">
        <v>590.11</v>
      </c>
      <c r="GM86" s="290">
        <v>897</v>
      </c>
      <c r="GN86" s="290">
        <v>897</v>
      </c>
      <c r="GO86" s="265">
        <v>0</v>
      </c>
      <c r="GP86" s="290">
        <v>897</v>
      </c>
      <c r="GQ86" s="265">
        <v>0</v>
      </c>
      <c r="GR86" s="290">
        <v>897</v>
      </c>
      <c r="GS86" s="265">
        <v>0</v>
      </c>
      <c r="GU86" s="279"/>
      <c r="GV86" s="297"/>
    </row>
    <row r="87" ht="38.25" spans="2:204">
      <c r="B87" s="75" t="s">
        <v>508</v>
      </c>
      <c r="C87" s="74" t="s">
        <v>86</v>
      </c>
      <c r="D87" s="55" t="s">
        <v>519</v>
      </c>
      <c r="E87" s="4" t="s">
        <v>401</v>
      </c>
      <c r="F87" s="57" t="s">
        <v>86</v>
      </c>
      <c r="G87" s="46" t="s">
        <v>516</v>
      </c>
      <c r="H87" s="6"/>
      <c r="I87" s="6"/>
      <c r="J87" s="6"/>
      <c r="K87" s="6"/>
      <c r="L87" s="6"/>
      <c r="M87" s="6"/>
      <c r="O87" s="4">
        <v>96.43</v>
      </c>
      <c r="P87" s="4"/>
      <c r="Q87" s="4">
        <v>96.43</v>
      </c>
      <c r="R87" s="4"/>
      <c r="S87" s="4">
        <v>96.43</v>
      </c>
      <c r="T87" s="4"/>
      <c r="U87" s="4"/>
      <c r="V87" s="4"/>
      <c r="W87" s="93"/>
      <c r="X87" s="92"/>
      <c r="Y87" s="93"/>
      <c r="Z87" s="92"/>
      <c r="AA87" s="93"/>
      <c r="AB87" s="92"/>
      <c r="AC87" s="93"/>
      <c r="AD87" s="92"/>
      <c r="AE87" s="135"/>
      <c r="AF87" s="92"/>
      <c r="AG87" s="135"/>
      <c r="AH87" s="92"/>
      <c r="AI87" s="135"/>
      <c r="AJ87" s="92"/>
      <c r="AK87" s="135"/>
      <c r="AL87" s="143"/>
      <c r="AM87" s="4"/>
      <c r="AN87" s="315"/>
      <c r="AO87" s="4"/>
      <c r="AP87" s="143"/>
      <c r="AQ87" s="4"/>
      <c r="AR87" s="143"/>
      <c r="AS87" s="4"/>
      <c r="AT87" s="4"/>
      <c r="AU87" s="143"/>
      <c r="AV87" s="4"/>
      <c r="AW87" s="143"/>
      <c r="AX87" s="4"/>
      <c r="AY87" s="143"/>
      <c r="AZ87" s="4"/>
      <c r="BA87" s="143"/>
      <c r="BB87" s="135"/>
      <c r="BC87" s="4"/>
      <c r="BD87" s="135"/>
      <c r="BE87" s="4"/>
      <c r="BF87" s="135"/>
      <c r="BG87" s="135"/>
      <c r="BH87" s="135"/>
      <c r="BM87" s="172">
        <f t="shared" si="273"/>
        <v>0</v>
      </c>
      <c r="BN87" s="173">
        <f t="shared" si="274"/>
        <v>0</v>
      </c>
      <c r="BO87" s="174">
        <f t="shared" si="275"/>
        <v>0</v>
      </c>
      <c r="BP87" s="174">
        <f t="shared" si="276"/>
        <v>0</v>
      </c>
      <c r="BQ87" s="174">
        <f t="shared" si="277"/>
        <v>0</v>
      </c>
      <c r="BR87" s="174">
        <f t="shared" si="278"/>
        <v>0</v>
      </c>
      <c r="BS87" s="174">
        <f t="shared" si="279"/>
        <v>0</v>
      </c>
      <c r="BT87" s="172">
        <f t="shared" si="280"/>
        <v>0</v>
      </c>
      <c r="BU87" s="9">
        <f t="shared" si="280"/>
        <v>0</v>
      </c>
      <c r="BV87" s="9">
        <f t="shared" si="281"/>
        <v>0</v>
      </c>
      <c r="BW87" s="9">
        <f t="shared" si="282"/>
        <v>0</v>
      </c>
      <c r="BX87" s="181">
        <f t="shared" si="283"/>
        <v>0</v>
      </c>
      <c r="BY87" s="9">
        <f t="shared" si="284"/>
        <v>0</v>
      </c>
      <c r="BZ87" s="9">
        <f t="shared" si="285"/>
        <v>0</v>
      </c>
      <c r="CA87" s="9">
        <f t="shared" si="286"/>
        <v>0</v>
      </c>
      <c r="CB87" s="9">
        <f t="shared" si="287"/>
        <v>0</v>
      </c>
      <c r="CC87" s="172">
        <f t="shared" si="288"/>
        <v>0</v>
      </c>
      <c r="CD87" s="186">
        <f t="shared" si="289"/>
        <v>0</v>
      </c>
      <c r="CE87" s="186">
        <f t="shared" si="290"/>
        <v>0</v>
      </c>
      <c r="CF87" s="186">
        <f t="shared" si="291"/>
        <v>0</v>
      </c>
      <c r="CG87" s="186">
        <f t="shared" si="292"/>
        <v>0</v>
      </c>
      <c r="CH87" s="186">
        <f t="shared" si="293"/>
        <v>0</v>
      </c>
      <c r="CI87" s="186">
        <f t="shared" si="294"/>
        <v>0</v>
      </c>
      <c r="CJ87" s="187">
        <f t="shared" si="295"/>
        <v>0</v>
      </c>
      <c r="CK87" s="194">
        <f t="shared" si="234"/>
        <v>0</v>
      </c>
      <c r="CL87" s="194">
        <f t="shared" si="235"/>
        <v>0</v>
      </c>
      <c r="CM87" s="194">
        <f t="shared" si="236"/>
        <v>0</v>
      </c>
      <c r="CN87" s="194">
        <f t="shared" si="237"/>
        <v>0</v>
      </c>
      <c r="CO87" s="195">
        <f t="shared" si="296"/>
        <v>0</v>
      </c>
      <c r="CP87" s="196">
        <f t="shared" si="297"/>
        <v>0</v>
      </c>
      <c r="CQ87" s="195">
        <f t="shared" si="298"/>
        <v>0</v>
      </c>
      <c r="CR87" s="196">
        <f t="shared" si="299"/>
        <v>0</v>
      </c>
      <c r="CS87" s="195">
        <f t="shared" si="300"/>
        <v>0</v>
      </c>
      <c r="CT87" s="196">
        <f t="shared" si="301"/>
        <v>0</v>
      </c>
      <c r="CU87" s="203">
        <f t="shared" si="302"/>
        <v>0</v>
      </c>
      <c r="CV87" s="204">
        <f t="shared" si="303"/>
        <v>0</v>
      </c>
      <c r="CW87" s="205"/>
      <c r="CX87" s="186">
        <f t="shared" si="304"/>
        <v>0</v>
      </c>
      <c r="CY87" s="168"/>
      <c r="CZ87" s="168">
        <f t="shared" si="305"/>
        <v>0</v>
      </c>
      <c r="DA87" s="168"/>
      <c r="DB87" s="168">
        <f t="shared" si="306"/>
        <v>0</v>
      </c>
      <c r="DC87" s="168">
        <f t="shared" si="307"/>
        <v>0</v>
      </c>
      <c r="DD87" s="205"/>
      <c r="DE87" s="13" t="s">
        <v>425</v>
      </c>
      <c r="DF87" s="194">
        <f t="shared" si="238"/>
        <v>0</v>
      </c>
      <c r="DG87" s="194">
        <f t="shared" si="239"/>
        <v>0</v>
      </c>
      <c r="DH87" s="194">
        <f t="shared" si="240"/>
        <v>0</v>
      </c>
      <c r="DI87" s="194">
        <f t="shared" si="241"/>
        <v>0</v>
      </c>
      <c r="DJ87" s="194">
        <f t="shared" si="242"/>
        <v>0</v>
      </c>
      <c r="DK87" s="194">
        <f t="shared" si="243"/>
        <v>0</v>
      </c>
      <c r="DL87" s="194">
        <f t="shared" si="244"/>
        <v>0</v>
      </c>
      <c r="DM87" s="194">
        <f t="shared" si="245"/>
        <v>0</v>
      </c>
      <c r="DP87" s="205">
        <v>988.8</v>
      </c>
      <c r="DQ87" s="178">
        <f>DP87*0.7*1.05*0.9</f>
        <v>654.0912</v>
      </c>
      <c r="DR87" s="178">
        <v>988.8</v>
      </c>
      <c r="DS87" s="178">
        <f>DR87*0.7*1.05*0.9</f>
        <v>654.0912</v>
      </c>
      <c r="DT87" s="178">
        <v>988.8</v>
      </c>
      <c r="DU87" s="178">
        <f>DT87*0.7*1.05*0.9</f>
        <v>654.0912</v>
      </c>
      <c r="DV87" s="178"/>
      <c r="DW87" s="178">
        <f>DV87*0.7*1.05</f>
        <v>0</v>
      </c>
      <c r="DX87" s="194">
        <f t="shared" si="246"/>
        <v>588.68208</v>
      </c>
      <c r="DY87" s="194">
        <f t="shared" si="247"/>
        <v>529.813872</v>
      </c>
      <c r="DZ87" s="194">
        <f t="shared" si="248"/>
        <v>588.68208</v>
      </c>
      <c r="EA87" s="194">
        <f t="shared" si="249"/>
        <v>529.813872</v>
      </c>
      <c r="EB87" s="194">
        <f t="shared" si="250"/>
        <v>588.68208</v>
      </c>
      <c r="EC87" s="194">
        <f t="shared" si="251"/>
        <v>529.813872</v>
      </c>
      <c r="ED87" s="194">
        <f t="shared" si="252"/>
        <v>0</v>
      </c>
      <c r="EE87" s="194">
        <f t="shared" si="253"/>
        <v>0</v>
      </c>
      <c r="EF87" s="178">
        <v>690.69</v>
      </c>
      <c r="EG87" s="238">
        <f>EF87*0.7*1.05</f>
        <v>507.65715</v>
      </c>
      <c r="EH87" s="238">
        <f>EF87*0.7*1.05</f>
        <v>507.65715</v>
      </c>
      <c r="EI87" s="238">
        <f>EF87*0.7*1.05</f>
        <v>507.65715</v>
      </c>
      <c r="EJ87" s="238">
        <f>EF87*0.7*1.05</f>
        <v>507.65715</v>
      </c>
      <c r="EK87" s="194">
        <f t="shared" si="254"/>
        <v>456.891435</v>
      </c>
      <c r="EL87" s="194">
        <f t="shared" si="255"/>
        <v>411.2022915</v>
      </c>
      <c r="EM87" s="194">
        <f t="shared" si="256"/>
        <v>456.891435</v>
      </c>
      <c r="EN87" s="194">
        <f t="shared" si="257"/>
        <v>411.2022915</v>
      </c>
      <c r="EO87" s="194">
        <f t="shared" si="258"/>
        <v>456.891435</v>
      </c>
      <c r="EP87" s="194">
        <f t="shared" si="259"/>
        <v>411.2022915</v>
      </c>
      <c r="EQ87" s="194">
        <f t="shared" si="260"/>
        <v>411.2022915</v>
      </c>
      <c r="ER87" s="194">
        <f t="shared" si="261"/>
        <v>456.891435</v>
      </c>
      <c r="ET87" s="238">
        <v>993.45</v>
      </c>
      <c r="EU87" s="238">
        <v>993.45</v>
      </c>
      <c r="EV87" s="238">
        <v>993.45</v>
      </c>
      <c r="EW87" s="238">
        <v>993.45</v>
      </c>
      <c r="EX87" s="248">
        <f t="shared" si="270"/>
        <v>1043.1225</v>
      </c>
      <c r="EY87" s="248">
        <f>EU87+(EU87*5/100)</f>
        <v>1043.1225</v>
      </c>
      <c r="EZ87" s="248">
        <f>EV87+(EV87*5/100)</f>
        <v>1043.1225</v>
      </c>
      <c r="FA87" s="248">
        <f>EW87+(EW87*5/100)</f>
        <v>1043.1225</v>
      </c>
      <c r="FB87" s="249">
        <f t="shared" si="262"/>
        <v>730.18575</v>
      </c>
      <c r="FC87" s="249">
        <f t="shared" si="263"/>
        <v>730.18575</v>
      </c>
      <c r="FD87" s="249">
        <f t="shared" si="264"/>
        <v>730.18575</v>
      </c>
      <c r="FE87" s="249">
        <f t="shared" si="265"/>
        <v>730.18575</v>
      </c>
      <c r="FF87" s="252">
        <v>730.18575</v>
      </c>
      <c r="FG87" s="252">
        <f t="shared" si="266"/>
        <v>479.074870575</v>
      </c>
      <c r="FH87" s="252">
        <v>730.18575</v>
      </c>
      <c r="FI87" s="252">
        <f t="shared" si="228"/>
        <v>479.074870575</v>
      </c>
      <c r="FJ87" s="252">
        <v>730.18575</v>
      </c>
      <c r="FK87" s="252">
        <f t="shared" si="229"/>
        <v>479.074870575</v>
      </c>
      <c r="FL87" s="252">
        <f t="shared" si="230"/>
        <v>479.074870575</v>
      </c>
      <c r="FM87" s="260">
        <v>730.18575</v>
      </c>
      <c r="FN87" s="267">
        <v>997.5</v>
      </c>
      <c r="FO87" s="262">
        <f t="shared" si="267"/>
        <v>593.861625</v>
      </c>
      <c r="FP87" s="269">
        <f t="shared" si="92"/>
        <v>481.02791625</v>
      </c>
      <c r="FQ87" s="262">
        <f t="shared" si="268"/>
        <v>353.55551844375</v>
      </c>
      <c r="FR87" s="262">
        <v>997.5</v>
      </c>
      <c r="FS87" s="262">
        <f t="shared" si="231"/>
        <v>593.861625</v>
      </c>
      <c r="FT87" s="262">
        <v>997.5</v>
      </c>
      <c r="FU87" s="262">
        <f t="shared" si="139"/>
        <v>593.861625</v>
      </c>
      <c r="FV87" s="278">
        <v>733.1625</v>
      </c>
      <c r="FW87" s="279">
        <f t="shared" si="269"/>
        <v>593.861625</v>
      </c>
      <c r="FX87" s="269">
        <f t="shared" si="56"/>
        <v>534.4754625</v>
      </c>
      <c r="FY87" s="279">
        <v>733.1625</v>
      </c>
      <c r="FZ87" s="279">
        <f t="shared" si="232"/>
        <v>659.84625</v>
      </c>
      <c r="GA87" s="279">
        <v>733.1625</v>
      </c>
      <c r="GB87" s="279">
        <f t="shared" si="233"/>
        <v>431.1673835175</v>
      </c>
      <c r="GC87" s="279">
        <v>733.1625</v>
      </c>
      <c r="GD87" s="278">
        <v>659.85</v>
      </c>
      <c r="GE87" s="284">
        <f t="shared" si="272"/>
        <v>593.865</v>
      </c>
      <c r="GF87" s="284">
        <f>GG87*0.9</f>
        <v>593.865</v>
      </c>
      <c r="GG87" s="284">
        <v>659.85</v>
      </c>
      <c r="GH87" s="284">
        <f>GI87*0.9</f>
        <v>593.865</v>
      </c>
      <c r="GI87" s="284">
        <v>659.85</v>
      </c>
      <c r="GJ87" s="284">
        <f>GL87*0.9</f>
        <v>593.865</v>
      </c>
      <c r="GK87" s="279"/>
      <c r="GL87" s="279">
        <v>659.85</v>
      </c>
      <c r="GM87" s="290">
        <v>1069</v>
      </c>
      <c r="GN87" s="290">
        <v>1069</v>
      </c>
      <c r="GO87" s="265">
        <v>0</v>
      </c>
      <c r="GP87" s="290">
        <v>1069</v>
      </c>
      <c r="GQ87" s="265">
        <v>0</v>
      </c>
      <c r="GR87" s="290">
        <v>1069</v>
      </c>
      <c r="GS87" s="265">
        <v>0</v>
      </c>
      <c r="GU87" s="279"/>
      <c r="GV87" s="297"/>
    </row>
    <row r="88" ht="30" spans="2:204">
      <c r="B88" s="75"/>
      <c r="C88" s="74" t="s">
        <v>488</v>
      </c>
      <c r="D88" s="55"/>
      <c r="F88" s="57"/>
      <c r="G88" s="41" t="s">
        <v>489</v>
      </c>
      <c r="H88" s="6"/>
      <c r="I88" s="6"/>
      <c r="J88" s="6"/>
      <c r="K88" s="6"/>
      <c r="L88" s="6"/>
      <c r="M88" s="6"/>
      <c r="O88" s="4"/>
      <c r="P88" s="4"/>
      <c r="Q88" s="4"/>
      <c r="R88" s="4"/>
      <c r="S88" s="4"/>
      <c r="T88" s="4"/>
      <c r="U88" s="4"/>
      <c r="V88" s="4"/>
      <c r="W88" s="93"/>
      <c r="X88" s="92"/>
      <c r="Y88" s="93"/>
      <c r="Z88" s="92"/>
      <c r="AA88" s="93"/>
      <c r="AB88" s="92"/>
      <c r="AC88" s="93"/>
      <c r="AD88" s="92"/>
      <c r="AE88" s="135"/>
      <c r="AF88" s="92"/>
      <c r="AG88" s="135"/>
      <c r="AH88" s="92"/>
      <c r="AI88" s="135"/>
      <c r="AJ88" s="92"/>
      <c r="AK88" s="135"/>
      <c r="AL88" s="143"/>
      <c r="AM88" s="4"/>
      <c r="AN88" s="315"/>
      <c r="AO88" s="4"/>
      <c r="AP88" s="143"/>
      <c r="AQ88" s="4"/>
      <c r="AR88" s="143"/>
      <c r="AS88" s="4"/>
      <c r="AT88" s="4"/>
      <c r="AU88" s="143"/>
      <c r="AV88" s="4"/>
      <c r="AW88" s="143"/>
      <c r="AX88" s="4"/>
      <c r="AY88" s="143"/>
      <c r="AZ88" s="4"/>
      <c r="BA88" s="143"/>
      <c r="BB88" s="135"/>
      <c r="BC88" s="4"/>
      <c r="BD88" s="135"/>
      <c r="BE88" s="4"/>
      <c r="BF88" s="135"/>
      <c r="BG88" s="4"/>
      <c r="BH88" s="135"/>
      <c r="BM88" s="172"/>
      <c r="BN88" s="173"/>
      <c r="BO88" s="174"/>
      <c r="BP88" s="174"/>
      <c r="BQ88" s="174"/>
      <c r="BR88" s="174"/>
      <c r="BS88" s="174"/>
      <c r="BT88" s="172"/>
      <c r="BU88" s="9"/>
      <c r="BV88" s="9"/>
      <c r="BW88" s="9"/>
      <c r="BX88" s="181"/>
      <c r="BY88" s="9"/>
      <c r="BZ88" s="9"/>
      <c r="CA88" s="9"/>
      <c r="CB88" s="9"/>
      <c r="CC88" s="172"/>
      <c r="CD88" s="186"/>
      <c r="CE88" s="186"/>
      <c r="CF88" s="186"/>
      <c r="CG88" s="186"/>
      <c r="CH88" s="186"/>
      <c r="CI88" s="186"/>
      <c r="CJ88" s="187"/>
      <c r="CK88" s="194"/>
      <c r="CL88" s="194"/>
      <c r="CM88" s="194"/>
      <c r="CN88" s="194"/>
      <c r="CO88" s="195"/>
      <c r="CP88" s="196"/>
      <c r="CQ88" s="195"/>
      <c r="CR88" s="196"/>
      <c r="CS88" s="195"/>
      <c r="CT88" s="196"/>
      <c r="CU88" s="203"/>
      <c r="CV88" s="204"/>
      <c r="CW88" s="187"/>
      <c r="CX88" s="186"/>
      <c r="CY88" s="186"/>
      <c r="CZ88" s="168"/>
      <c r="DA88" s="186"/>
      <c r="DB88" s="168"/>
      <c r="DC88" s="168"/>
      <c r="DD88" s="187"/>
      <c r="DF88" s="194"/>
      <c r="DG88" s="194"/>
      <c r="DH88" s="194"/>
      <c r="DI88" s="194"/>
      <c r="DJ88" s="194"/>
      <c r="DK88" s="194"/>
      <c r="DL88" s="194"/>
      <c r="DM88" s="194"/>
      <c r="DP88" s="187"/>
      <c r="DQ88" s="178"/>
      <c r="DR88" s="203"/>
      <c r="DS88" s="178"/>
      <c r="DT88" s="203"/>
      <c r="DU88" s="178"/>
      <c r="DV88" s="323"/>
      <c r="DW88" s="178"/>
      <c r="DX88" s="194"/>
      <c r="DY88" s="194"/>
      <c r="DZ88" s="194"/>
      <c r="EA88" s="194"/>
      <c r="EB88" s="194"/>
      <c r="EC88" s="194"/>
      <c r="ED88" s="194"/>
      <c r="EE88" s="194"/>
      <c r="EF88" s="178"/>
      <c r="EG88" s="238"/>
      <c r="EH88" s="238"/>
      <c r="EI88" s="238"/>
      <c r="EJ88" s="238"/>
      <c r="EK88" s="194"/>
      <c r="EL88" s="194"/>
      <c r="EM88" s="194"/>
      <c r="EN88" s="194"/>
      <c r="EO88" s="194"/>
      <c r="EP88" s="194"/>
      <c r="EQ88" s="194"/>
      <c r="ER88" s="194"/>
      <c r="ET88" s="238"/>
      <c r="EU88" s="238"/>
      <c r="EV88" s="238"/>
      <c r="EW88" s="238"/>
      <c r="EX88" s="248"/>
      <c r="EY88" s="248"/>
      <c r="EZ88" s="248"/>
      <c r="FA88" s="248"/>
      <c r="FB88" s="249"/>
      <c r="FC88" s="249"/>
      <c r="FD88" s="249"/>
      <c r="FE88" s="249"/>
      <c r="FF88" s="252"/>
      <c r="FG88" s="252">
        <f t="shared" si="266"/>
        <v>0</v>
      </c>
      <c r="FH88" s="252"/>
      <c r="FI88" s="252">
        <f t="shared" si="228"/>
        <v>0</v>
      </c>
      <c r="FJ88" s="252"/>
      <c r="FK88" s="252">
        <f t="shared" si="229"/>
        <v>0</v>
      </c>
      <c r="FL88" s="252">
        <f t="shared" si="230"/>
        <v>0</v>
      </c>
      <c r="FM88" s="260"/>
      <c r="FN88" s="261"/>
      <c r="FO88" s="262">
        <f t="shared" si="267"/>
        <v>0</v>
      </c>
      <c r="FP88" s="269">
        <f t="shared" si="92"/>
        <v>0</v>
      </c>
      <c r="FQ88" s="262"/>
      <c r="FR88" s="262"/>
      <c r="FS88" s="262">
        <f t="shared" si="231"/>
        <v>0</v>
      </c>
      <c r="FT88" s="262"/>
      <c r="FU88" s="262">
        <f t="shared" si="139"/>
        <v>0</v>
      </c>
      <c r="FV88" s="278"/>
      <c r="FW88" s="279">
        <f t="shared" si="269"/>
        <v>0</v>
      </c>
      <c r="FX88" s="269">
        <f t="shared" si="56"/>
        <v>0</v>
      </c>
      <c r="FY88" s="279"/>
      <c r="FZ88" s="279">
        <f t="shared" si="232"/>
        <v>0</v>
      </c>
      <c r="GA88" s="279"/>
      <c r="GB88" s="279">
        <f t="shared" si="233"/>
        <v>0</v>
      </c>
      <c r="GC88" s="279"/>
      <c r="GD88" s="278"/>
      <c r="GE88" s="284"/>
      <c r="GF88" s="284"/>
      <c r="GG88" s="284"/>
      <c r="GH88" s="284"/>
      <c r="GI88" s="284"/>
      <c r="GJ88" s="284"/>
      <c r="GK88" s="279"/>
      <c r="GL88" s="279"/>
      <c r="GM88" s="290">
        <v>355</v>
      </c>
      <c r="GN88" s="265">
        <v>0</v>
      </c>
      <c r="GO88" s="265"/>
      <c r="GP88" s="265">
        <v>0</v>
      </c>
      <c r="GQ88" s="265"/>
      <c r="GR88" s="265">
        <v>0</v>
      </c>
      <c r="GS88" s="265">
        <v>0</v>
      </c>
      <c r="GU88" s="279"/>
      <c r="GV88" s="297"/>
    </row>
    <row r="89" ht="38.25" spans="2:204">
      <c r="B89" s="75" t="s">
        <v>508</v>
      </c>
      <c r="C89" s="74" t="s">
        <v>444</v>
      </c>
      <c r="D89" s="55" t="s">
        <v>519</v>
      </c>
      <c r="E89" s="4" t="s">
        <v>401</v>
      </c>
      <c r="F89" s="57" t="s">
        <v>444</v>
      </c>
      <c r="G89" s="54" t="s">
        <v>520</v>
      </c>
      <c r="H89" s="6"/>
      <c r="I89" s="6"/>
      <c r="J89" s="6"/>
      <c r="K89" s="6"/>
      <c r="L89" s="6"/>
      <c r="M89" s="6"/>
      <c r="O89" s="4">
        <v>67.5</v>
      </c>
      <c r="P89" s="4"/>
      <c r="Q89" s="4">
        <v>67.5</v>
      </c>
      <c r="R89" s="4"/>
      <c r="S89" s="4">
        <v>67.5</v>
      </c>
      <c r="T89" s="4"/>
      <c r="U89" s="4">
        <v>330.75</v>
      </c>
      <c r="V89" s="4"/>
      <c r="W89" s="93">
        <v>179.459</v>
      </c>
      <c r="X89" s="92">
        <f>Y89*0.9</f>
        <v>161.5131</v>
      </c>
      <c r="Y89" s="93">
        <v>179.459</v>
      </c>
      <c r="Z89" s="92">
        <f>AA89*0.9</f>
        <v>161.5131</v>
      </c>
      <c r="AA89" s="93">
        <v>179.459</v>
      </c>
      <c r="AB89" s="92">
        <f>AC89*0.9</f>
        <v>161.51184</v>
      </c>
      <c r="AC89" s="93">
        <v>179.4576</v>
      </c>
      <c r="AD89" s="92">
        <f>AE89*0.9</f>
        <v>218.556</v>
      </c>
      <c r="AE89" s="135">
        <v>242.84</v>
      </c>
      <c r="AF89" s="92">
        <v>218.5596</v>
      </c>
      <c r="AG89" s="135">
        <v>242.844</v>
      </c>
      <c r="AH89" s="92">
        <v>214.65675</v>
      </c>
      <c r="AI89" s="135">
        <v>238.5075</v>
      </c>
      <c r="AJ89" s="92">
        <v>0</v>
      </c>
      <c r="AK89" s="135"/>
      <c r="AL89" s="143">
        <v>196.83</v>
      </c>
      <c r="AM89" s="4">
        <v>243</v>
      </c>
      <c r="AN89" s="315">
        <v>196.83</v>
      </c>
      <c r="AO89" s="4">
        <v>243</v>
      </c>
      <c r="AP89" s="143">
        <v>193.59</v>
      </c>
      <c r="AQ89" s="4">
        <v>239</v>
      </c>
      <c r="AR89" s="143"/>
      <c r="AS89" s="4"/>
      <c r="AT89" s="4"/>
      <c r="AU89" s="143">
        <v>70.27776</v>
      </c>
      <c r="AV89" s="4">
        <v>106.24</v>
      </c>
      <c r="AW89" s="143">
        <v>70.27776</v>
      </c>
      <c r="AX89" s="4">
        <v>104.35</v>
      </c>
      <c r="AY89" s="143">
        <v>69.027525</v>
      </c>
      <c r="AZ89" s="4">
        <v>104.35</v>
      </c>
      <c r="BA89" s="143">
        <v>69.027525</v>
      </c>
      <c r="BB89" s="135">
        <v>78.09</v>
      </c>
      <c r="BC89" s="4">
        <v>106.24</v>
      </c>
      <c r="BD89" s="135">
        <v>78.09</v>
      </c>
      <c r="BE89" s="4">
        <v>104.35</v>
      </c>
      <c r="BF89" s="135">
        <v>76.7</v>
      </c>
      <c r="BG89" s="4">
        <v>104.35</v>
      </c>
      <c r="BH89" s="135">
        <v>76.7</v>
      </c>
      <c r="BM89" s="172">
        <f>AE89*0.9</f>
        <v>218.556</v>
      </c>
      <c r="BN89" s="173">
        <f>BM89*0.9</f>
        <v>196.7004</v>
      </c>
      <c r="BO89" s="174">
        <f>AG89*0.9</f>
        <v>218.5596</v>
      </c>
      <c r="BP89" s="174">
        <f>BO89*0.9</f>
        <v>196.70364</v>
      </c>
      <c r="BQ89" s="174">
        <f>AI89*0.9</f>
        <v>214.65675</v>
      </c>
      <c r="BR89" s="174">
        <f>BQ89*0.9</f>
        <v>193.191075</v>
      </c>
      <c r="BS89" s="174">
        <f>BT89*0.9</f>
        <v>0</v>
      </c>
      <c r="BT89" s="172">
        <f>AK89*0.9</f>
        <v>0</v>
      </c>
      <c r="BU89" s="9">
        <f>AL89*0.9</f>
        <v>177.147</v>
      </c>
      <c r="BV89" s="9">
        <f>BU89*0.9</f>
        <v>159.4323</v>
      </c>
      <c r="BW89" s="9">
        <f>AN89*0.9</f>
        <v>177.147</v>
      </c>
      <c r="BX89" s="181">
        <f>BW89*0.9</f>
        <v>159.4323</v>
      </c>
      <c r="BY89" s="9">
        <f>AP89*0.9</f>
        <v>174.231</v>
      </c>
      <c r="BZ89" s="9">
        <f>BY89*0.9</f>
        <v>156.8079</v>
      </c>
      <c r="CA89" s="9">
        <f>CB89*0.9</f>
        <v>0</v>
      </c>
      <c r="CB89" s="9">
        <f>AR89*0.9</f>
        <v>0</v>
      </c>
      <c r="CC89" s="172">
        <f>AU89*0.9</f>
        <v>63.249984</v>
      </c>
      <c r="CD89" s="186">
        <f>CC89*0.9*0.9</f>
        <v>51.23248704</v>
      </c>
      <c r="CE89" s="186">
        <f>AW89*0.9</f>
        <v>63.249984</v>
      </c>
      <c r="CF89" s="186">
        <f>CE89*0.9*0.9</f>
        <v>51.23248704</v>
      </c>
      <c r="CG89" s="186">
        <f>AY89*0.9</f>
        <v>62.1247725</v>
      </c>
      <c r="CH89" s="186">
        <f>CG89*0.9*0.9</f>
        <v>50.321065725</v>
      </c>
      <c r="CI89" s="186">
        <f>CJ89*0.9*0.9</f>
        <v>50.321065725</v>
      </c>
      <c r="CJ89" s="187">
        <f>BA89*0.9</f>
        <v>62.1247725</v>
      </c>
      <c r="CK89" s="194">
        <f>CD89-CD89*10/100</f>
        <v>46.109238336</v>
      </c>
      <c r="CL89" s="194">
        <f>CF89-CF89*10/100</f>
        <v>46.109238336</v>
      </c>
      <c r="CM89" s="194">
        <f>CH89-CH89*10/100</f>
        <v>45.2889591525</v>
      </c>
      <c r="CN89" s="194">
        <f>CI89-CI89*10/100</f>
        <v>45.2889591525</v>
      </c>
      <c r="CO89" s="195">
        <f>BB89*0.9</f>
        <v>70.281</v>
      </c>
      <c r="CP89" s="196">
        <f>CO89*0.9*0.9</f>
        <v>56.92761</v>
      </c>
      <c r="CQ89" s="195">
        <f>BD89*0.9</f>
        <v>70.281</v>
      </c>
      <c r="CR89" s="196">
        <f>CQ89*0.9*0.9</f>
        <v>56.92761</v>
      </c>
      <c r="CS89" s="195">
        <f>BF89*0.9</f>
        <v>69.03</v>
      </c>
      <c r="CT89" s="196">
        <f>CS89*0.9*0.9</f>
        <v>55.9143</v>
      </c>
      <c r="CU89" s="203">
        <f>CV89*0.9*0.9</f>
        <v>55.9143</v>
      </c>
      <c r="CV89" s="204">
        <f>BH89*0.9</f>
        <v>69.03</v>
      </c>
      <c r="CW89" s="187">
        <v>70.281</v>
      </c>
      <c r="CX89" s="186">
        <f>CW89*0.9*0.9</f>
        <v>56.92761</v>
      </c>
      <c r="CY89" s="186">
        <v>70.281</v>
      </c>
      <c r="CZ89" s="168">
        <f>CY89*0.9*0.9</f>
        <v>56.92761</v>
      </c>
      <c r="DA89" s="186">
        <v>69.03</v>
      </c>
      <c r="DB89" s="168">
        <f>DA89*0.9*0.9</f>
        <v>55.9143</v>
      </c>
      <c r="DC89" s="168">
        <f>DD89*0.9*0.9</f>
        <v>55.9143</v>
      </c>
      <c r="DD89" s="187">
        <v>69.03</v>
      </c>
      <c r="DF89" s="194">
        <f>CX89-CX89*10/100</f>
        <v>51.234849</v>
      </c>
      <c r="DG89" s="194">
        <f>DF89*0.9</f>
        <v>46.1113641</v>
      </c>
      <c r="DH89" s="194">
        <f>CZ89-CZ89*10/100</f>
        <v>51.234849</v>
      </c>
      <c r="DI89" s="194">
        <f>DH89*0.9</f>
        <v>46.1113641</v>
      </c>
      <c r="DJ89" s="194">
        <f>DB89-DB89*10/100</f>
        <v>50.32287</v>
      </c>
      <c r="DK89" s="194">
        <f>DJ89*0.9</f>
        <v>45.290583</v>
      </c>
      <c r="DL89" s="194">
        <f>DM89*0.9</f>
        <v>45.290583</v>
      </c>
      <c r="DM89" s="194">
        <f>DC89-DC89*10/100</f>
        <v>50.32287</v>
      </c>
      <c r="DP89" s="187"/>
      <c r="DQ89" s="178">
        <f>63.25*0.9</f>
        <v>56.925</v>
      </c>
      <c r="DR89" s="203"/>
      <c r="DS89" s="178">
        <f>63.25*0.9</f>
        <v>56.925</v>
      </c>
      <c r="DT89" s="203"/>
      <c r="DU89" s="178">
        <f>62.12*0.9</f>
        <v>55.908</v>
      </c>
      <c r="DV89" s="323"/>
      <c r="DW89" s="178">
        <f>62.12*0.9</f>
        <v>55.908</v>
      </c>
      <c r="DX89" s="194">
        <f>DQ89-DQ89*10/100</f>
        <v>51.2325</v>
      </c>
      <c r="DY89" s="194">
        <f>DX89*0.9</f>
        <v>46.10925</v>
      </c>
      <c r="DZ89" s="194">
        <f>DS89-DS89*10/100</f>
        <v>51.2325</v>
      </c>
      <c r="EA89" s="194">
        <f>DZ89*0.9</f>
        <v>46.10925</v>
      </c>
      <c r="EB89" s="194">
        <f>DU89-DU89*10/100</f>
        <v>50.3172</v>
      </c>
      <c r="EC89" s="194">
        <f>EB89*0.9</f>
        <v>45.28548</v>
      </c>
      <c r="ED89" s="194">
        <f>EE89*0.9</f>
        <v>45.28548</v>
      </c>
      <c r="EE89" s="194">
        <f>DW89-DW89*10/100</f>
        <v>50.3172</v>
      </c>
      <c r="EF89" s="178"/>
      <c r="EG89" s="238">
        <f>DQ89+EF89</f>
        <v>56.925</v>
      </c>
      <c r="EH89" s="238">
        <f>DS89+EF89</f>
        <v>56.925</v>
      </c>
      <c r="EI89" s="238">
        <f>DU89+EF89</f>
        <v>55.908</v>
      </c>
      <c r="EJ89" s="238">
        <f>DW89+EF89</f>
        <v>55.908</v>
      </c>
      <c r="EK89" s="194">
        <f>EG89-EG89*10/100</f>
        <v>51.2325</v>
      </c>
      <c r="EL89" s="194">
        <f>EK89*0.9</f>
        <v>46.10925</v>
      </c>
      <c r="EM89" s="194">
        <f>EH89-EH89*10/100</f>
        <v>51.2325</v>
      </c>
      <c r="EN89" s="194">
        <f>EM89*0.9</f>
        <v>46.10925</v>
      </c>
      <c r="EO89" s="194">
        <f>EI89-EI89*10/100</f>
        <v>50.3172</v>
      </c>
      <c r="EP89" s="194">
        <f>EO89*0.9</f>
        <v>45.28548</v>
      </c>
      <c r="EQ89" s="194">
        <f>ER89*0.9</f>
        <v>45.28548</v>
      </c>
      <c r="ER89" s="194">
        <f>EJ89-EJ89*10/100</f>
        <v>50.3172</v>
      </c>
      <c r="ET89" s="238">
        <v>0</v>
      </c>
      <c r="EU89" s="238">
        <v>0</v>
      </c>
      <c r="EV89" s="238">
        <v>0</v>
      </c>
      <c r="EW89" s="238">
        <v>0</v>
      </c>
      <c r="EX89" s="248">
        <v>462</v>
      </c>
      <c r="EY89" s="248">
        <f>EU89+(EU89*5/100)</f>
        <v>0</v>
      </c>
      <c r="EZ89" s="248">
        <v>480.48</v>
      </c>
      <c r="FA89" s="248">
        <f>EW89+(EW89*5/100)</f>
        <v>0</v>
      </c>
      <c r="FB89" s="249">
        <f>EX89-(EX89*30/100)</f>
        <v>323.4</v>
      </c>
      <c r="FC89" s="249">
        <f>EY89-(EY89*30/100)</f>
        <v>0</v>
      </c>
      <c r="FD89" s="249">
        <f>EZ89-(EZ89*30/100)</f>
        <v>336.336</v>
      </c>
      <c r="FE89" s="249">
        <f>FA89-(FA89*30/100)</f>
        <v>0</v>
      </c>
      <c r="FF89" s="252">
        <v>323.4</v>
      </c>
      <c r="FG89" s="252">
        <f t="shared" si="266"/>
        <v>212.18274</v>
      </c>
      <c r="FH89" s="252">
        <v>46.107</v>
      </c>
      <c r="FI89" s="252">
        <f t="shared" si="228"/>
        <v>30.2508027</v>
      </c>
      <c r="FJ89" s="252">
        <v>336.336</v>
      </c>
      <c r="FK89" s="252">
        <f t="shared" si="229"/>
        <v>220.6700496</v>
      </c>
      <c r="FL89" s="252">
        <f t="shared" si="230"/>
        <v>29.7134568</v>
      </c>
      <c r="FM89" s="260">
        <v>45.288</v>
      </c>
      <c r="FN89" s="261">
        <v>457.6</v>
      </c>
      <c r="FO89" s="262">
        <f t="shared" si="267"/>
        <v>272.43216</v>
      </c>
      <c r="FP89" s="269">
        <f t="shared" si="92"/>
        <v>220.6700496</v>
      </c>
      <c r="FQ89" s="262">
        <f>FP89*0.7*1.05</f>
        <v>162.192486456</v>
      </c>
      <c r="FR89" s="262">
        <v>457.6</v>
      </c>
      <c r="FS89" s="262">
        <f t="shared" si="231"/>
        <v>272.43216</v>
      </c>
      <c r="FT89" s="262"/>
      <c r="FU89" s="262">
        <f t="shared" si="139"/>
        <v>0</v>
      </c>
      <c r="FV89" s="278">
        <v>552.97</v>
      </c>
      <c r="FW89" s="279">
        <f t="shared" si="269"/>
        <v>447.9057</v>
      </c>
      <c r="FX89" s="269">
        <f t="shared" si="56"/>
        <v>403.11513</v>
      </c>
      <c r="FY89" s="279">
        <v>552.97</v>
      </c>
      <c r="FZ89" s="279">
        <f t="shared" si="232"/>
        <v>497.673</v>
      </c>
      <c r="GA89" s="279">
        <v>552.97</v>
      </c>
      <c r="GB89" s="279">
        <f t="shared" si="233"/>
        <v>26.74211112</v>
      </c>
      <c r="GC89" s="279">
        <v>0</v>
      </c>
      <c r="GD89" s="278">
        <v>406.43</v>
      </c>
      <c r="GE89" s="284">
        <f>GD89*0.9</f>
        <v>365.787</v>
      </c>
      <c r="GF89" s="284">
        <f>GG89*0.9</f>
        <v>365.787</v>
      </c>
      <c r="GG89" s="284">
        <v>406.43</v>
      </c>
      <c r="GH89" s="284">
        <f>GI89*0.9</f>
        <v>365.787</v>
      </c>
      <c r="GI89" s="284">
        <v>406.43</v>
      </c>
      <c r="GJ89" s="284">
        <f>GL89*0.9</f>
        <v>365.787</v>
      </c>
      <c r="GK89" s="279"/>
      <c r="GL89" s="279">
        <v>406.43</v>
      </c>
      <c r="GM89" s="290">
        <v>315</v>
      </c>
      <c r="GN89" s="265">
        <v>315</v>
      </c>
      <c r="GO89" s="265">
        <v>0</v>
      </c>
      <c r="GP89" s="265">
        <v>315</v>
      </c>
      <c r="GQ89" s="265">
        <v>0</v>
      </c>
      <c r="GR89" s="265">
        <v>0</v>
      </c>
      <c r="GS89" s="265">
        <v>0</v>
      </c>
      <c r="GU89" s="279"/>
      <c r="GV89" s="297"/>
    </row>
    <row r="90" ht="45" spans="2:204">
      <c r="B90" s="75" t="s">
        <v>508</v>
      </c>
      <c r="C90" s="74" t="s">
        <v>521</v>
      </c>
      <c r="D90" s="55"/>
      <c r="F90" s="57"/>
      <c r="G90" s="41" t="s">
        <v>522</v>
      </c>
      <c r="H90" s="6"/>
      <c r="I90" s="6"/>
      <c r="J90" s="6"/>
      <c r="K90" s="6"/>
      <c r="L90" s="6"/>
      <c r="M90" s="6"/>
      <c r="O90" s="4"/>
      <c r="P90" s="4"/>
      <c r="Q90" s="4"/>
      <c r="R90" s="4"/>
      <c r="S90" s="4"/>
      <c r="T90" s="4"/>
      <c r="U90" s="4"/>
      <c r="V90" s="4"/>
      <c r="W90" s="93"/>
      <c r="X90" s="92"/>
      <c r="Y90" s="93"/>
      <c r="Z90" s="92"/>
      <c r="AA90" s="93"/>
      <c r="AB90" s="92"/>
      <c r="AC90" s="93"/>
      <c r="AD90" s="92"/>
      <c r="AE90" s="135"/>
      <c r="AF90" s="92"/>
      <c r="AG90" s="135"/>
      <c r="AH90" s="92"/>
      <c r="AI90" s="135"/>
      <c r="AJ90" s="92"/>
      <c r="AK90" s="135"/>
      <c r="AL90" s="143"/>
      <c r="AM90" s="4"/>
      <c r="AN90" s="315"/>
      <c r="AO90" s="4"/>
      <c r="AP90" s="143"/>
      <c r="AQ90" s="4"/>
      <c r="AR90" s="143"/>
      <c r="AS90" s="4"/>
      <c r="AT90" s="4"/>
      <c r="AU90" s="143"/>
      <c r="AV90" s="4"/>
      <c r="AW90" s="143"/>
      <c r="AX90" s="4"/>
      <c r="AY90" s="143"/>
      <c r="AZ90" s="4"/>
      <c r="BA90" s="143"/>
      <c r="BB90" s="135"/>
      <c r="BC90" s="4"/>
      <c r="BD90" s="135"/>
      <c r="BE90" s="4"/>
      <c r="BF90" s="135"/>
      <c r="BG90" s="4"/>
      <c r="BH90" s="135"/>
      <c r="BM90" s="172"/>
      <c r="BN90" s="173"/>
      <c r="BO90" s="174"/>
      <c r="BP90" s="174"/>
      <c r="BQ90" s="174"/>
      <c r="BR90" s="174"/>
      <c r="BS90" s="174"/>
      <c r="BT90" s="172"/>
      <c r="BU90" s="9"/>
      <c r="BV90" s="9"/>
      <c r="BW90" s="9"/>
      <c r="BX90" s="181"/>
      <c r="BY90" s="9"/>
      <c r="BZ90" s="9"/>
      <c r="CA90" s="9"/>
      <c r="CB90" s="9"/>
      <c r="CC90" s="172"/>
      <c r="CD90" s="186"/>
      <c r="CE90" s="186"/>
      <c r="CF90" s="186"/>
      <c r="CG90" s="186"/>
      <c r="CH90" s="186"/>
      <c r="CI90" s="186"/>
      <c r="CJ90" s="187"/>
      <c r="CK90" s="194"/>
      <c r="CL90" s="194"/>
      <c r="CM90" s="194"/>
      <c r="CN90" s="194"/>
      <c r="CO90" s="195"/>
      <c r="CP90" s="196"/>
      <c r="CQ90" s="195"/>
      <c r="CR90" s="196"/>
      <c r="CS90" s="195"/>
      <c r="CT90" s="196"/>
      <c r="CU90" s="203"/>
      <c r="CV90" s="204"/>
      <c r="CW90" s="205"/>
      <c r="CX90" s="186"/>
      <c r="CY90" s="168"/>
      <c r="CZ90" s="168"/>
      <c r="DA90" s="168"/>
      <c r="DB90" s="168"/>
      <c r="DC90" s="168"/>
      <c r="DD90" s="205"/>
      <c r="DF90" s="194"/>
      <c r="DG90" s="194"/>
      <c r="DH90" s="194"/>
      <c r="DI90" s="194"/>
      <c r="DJ90" s="194"/>
      <c r="DK90" s="194"/>
      <c r="DL90" s="194"/>
      <c r="DM90" s="194"/>
      <c r="DP90" s="205"/>
      <c r="DQ90" s="178"/>
      <c r="DR90" s="178"/>
      <c r="DS90" s="178"/>
      <c r="DT90" s="178"/>
      <c r="DU90" s="178"/>
      <c r="DV90" s="229"/>
      <c r="DW90" s="178"/>
      <c r="DX90" s="194"/>
      <c r="DY90" s="194"/>
      <c r="DZ90" s="194"/>
      <c r="EA90" s="194"/>
      <c r="EB90" s="194"/>
      <c r="EC90" s="194"/>
      <c r="ED90" s="194"/>
      <c r="EE90" s="194"/>
      <c r="EF90" s="178"/>
      <c r="EG90" s="238"/>
      <c r="EH90" s="238"/>
      <c r="EI90" s="238"/>
      <c r="EJ90" s="238"/>
      <c r="EK90" s="194"/>
      <c r="EL90" s="194"/>
      <c r="EM90" s="194"/>
      <c r="EN90" s="194"/>
      <c r="EO90" s="194"/>
      <c r="EP90" s="194"/>
      <c r="EQ90" s="194"/>
      <c r="ER90" s="194"/>
      <c r="ET90" s="238"/>
      <c r="EU90" s="238"/>
      <c r="EV90" s="238"/>
      <c r="EW90" s="238"/>
      <c r="EX90" s="248"/>
      <c r="EY90" s="248"/>
      <c r="EZ90" s="248"/>
      <c r="FA90" s="248"/>
      <c r="FB90" s="249"/>
      <c r="FC90" s="249"/>
      <c r="FD90" s="249"/>
      <c r="FE90" s="249"/>
      <c r="FF90" s="252"/>
      <c r="FG90" s="252">
        <f t="shared" si="266"/>
        <v>0</v>
      </c>
      <c r="FH90" s="252"/>
      <c r="FI90" s="252">
        <f t="shared" si="228"/>
        <v>0</v>
      </c>
      <c r="FJ90" s="252"/>
      <c r="FK90" s="252">
        <f t="shared" si="229"/>
        <v>0</v>
      </c>
      <c r="FL90" s="252">
        <f t="shared" si="230"/>
        <v>0</v>
      </c>
      <c r="FM90" s="260"/>
      <c r="FN90" s="267"/>
      <c r="FO90" s="262">
        <f t="shared" si="267"/>
        <v>0</v>
      </c>
      <c r="FP90" s="269">
        <f t="shared" si="92"/>
        <v>0</v>
      </c>
      <c r="FQ90" s="262"/>
      <c r="FR90" s="262"/>
      <c r="FS90" s="262">
        <f t="shared" si="231"/>
        <v>0</v>
      </c>
      <c r="FT90" s="262"/>
      <c r="FU90" s="262">
        <f t="shared" si="139"/>
        <v>0</v>
      </c>
      <c r="FV90" s="278"/>
      <c r="FW90" s="279">
        <f t="shared" si="269"/>
        <v>0</v>
      </c>
      <c r="FX90" s="269">
        <f t="shared" si="56"/>
        <v>0</v>
      </c>
      <c r="FY90" s="279"/>
      <c r="FZ90" s="279">
        <f t="shared" si="232"/>
        <v>0</v>
      </c>
      <c r="GA90" s="279"/>
      <c r="GB90" s="279">
        <f t="shared" si="233"/>
        <v>0</v>
      </c>
      <c r="GC90" s="279"/>
      <c r="GD90" s="278"/>
      <c r="GE90" s="284"/>
      <c r="GF90" s="284"/>
      <c r="GG90" s="284"/>
      <c r="GH90" s="284"/>
      <c r="GI90" s="284"/>
      <c r="GJ90" s="284"/>
      <c r="GK90" s="279"/>
      <c r="GL90" s="279"/>
      <c r="GM90" s="290">
        <v>254</v>
      </c>
      <c r="GN90" s="265">
        <v>292</v>
      </c>
      <c r="GO90" s="265"/>
      <c r="GP90" s="265">
        <v>287</v>
      </c>
      <c r="GQ90" s="265"/>
      <c r="GR90" s="265">
        <v>287</v>
      </c>
      <c r="GS90" s="265"/>
      <c r="GU90" s="279"/>
      <c r="GV90" s="297"/>
    </row>
    <row r="91" ht="25.5" spans="2:204">
      <c r="B91" s="75" t="s">
        <v>508</v>
      </c>
      <c r="C91" s="74" t="s">
        <v>485</v>
      </c>
      <c r="D91" s="55" t="s">
        <v>519</v>
      </c>
      <c r="E91" s="4" t="s">
        <v>401</v>
      </c>
      <c r="F91" s="57" t="s">
        <v>485</v>
      </c>
      <c r="G91" s="44" t="s">
        <v>523</v>
      </c>
      <c r="H91" s="6"/>
      <c r="I91" s="6"/>
      <c r="J91" s="6"/>
      <c r="K91" s="6"/>
      <c r="L91" s="6"/>
      <c r="M91" s="6"/>
      <c r="O91" s="4">
        <v>96.43</v>
      </c>
      <c r="P91" s="4"/>
      <c r="Q91" s="4">
        <v>94.02</v>
      </c>
      <c r="R91" s="4"/>
      <c r="S91" s="4">
        <v>94.02</v>
      </c>
      <c r="T91" s="4"/>
      <c r="U91" s="4"/>
      <c r="V91" s="4"/>
      <c r="W91" s="93"/>
      <c r="X91" s="92"/>
      <c r="Y91" s="93"/>
      <c r="Z91" s="92"/>
      <c r="AA91" s="93"/>
      <c r="AB91" s="92"/>
      <c r="AC91" s="93"/>
      <c r="AD91" s="92"/>
      <c r="AE91" s="135"/>
      <c r="AF91" s="92"/>
      <c r="AG91" s="135"/>
      <c r="AH91" s="92"/>
      <c r="AI91" s="135"/>
      <c r="AJ91" s="92"/>
      <c r="AK91" s="135"/>
      <c r="AL91" s="143"/>
      <c r="AM91" s="4"/>
      <c r="AN91" s="315"/>
      <c r="AO91" s="4"/>
      <c r="AP91" s="143"/>
      <c r="AQ91" s="4"/>
      <c r="AR91" s="143"/>
      <c r="AS91" s="4"/>
      <c r="AT91" s="4"/>
      <c r="AU91" s="143"/>
      <c r="AV91" s="4"/>
      <c r="AW91" s="143"/>
      <c r="AX91" s="4"/>
      <c r="AY91" s="143"/>
      <c r="AZ91" s="4"/>
      <c r="BA91" s="143"/>
      <c r="BB91" s="135"/>
      <c r="BC91" s="4"/>
      <c r="BD91" s="135"/>
      <c r="BE91" s="4"/>
      <c r="BF91" s="135"/>
      <c r="BG91" s="4"/>
      <c r="BH91" s="135"/>
      <c r="BM91" s="172">
        <f>AE91*0.9</f>
        <v>0</v>
      </c>
      <c r="BN91" s="173">
        <f>BM91*0.9</f>
        <v>0</v>
      </c>
      <c r="BO91" s="174">
        <f>AG91*0.9</f>
        <v>0</v>
      </c>
      <c r="BP91" s="174">
        <f>BO91*0.9</f>
        <v>0</v>
      </c>
      <c r="BQ91" s="174">
        <f>AI91*0.9</f>
        <v>0</v>
      </c>
      <c r="BR91" s="174">
        <f>BQ91*0.9</f>
        <v>0</v>
      </c>
      <c r="BS91" s="174">
        <f>BT91*0.9</f>
        <v>0</v>
      </c>
      <c r="BT91" s="172">
        <f>AK91*0.9</f>
        <v>0</v>
      </c>
      <c r="BU91" s="9">
        <f>AL91*0.9</f>
        <v>0</v>
      </c>
      <c r="BV91" s="9">
        <f>BU91*0.9</f>
        <v>0</v>
      </c>
      <c r="BW91" s="9">
        <f>AN91*0.9</f>
        <v>0</v>
      </c>
      <c r="BX91" s="181">
        <f>BW91*0.9</f>
        <v>0</v>
      </c>
      <c r="BY91" s="9">
        <f>AP91*0.9</f>
        <v>0</v>
      </c>
      <c r="BZ91" s="9">
        <f>BY91*0.9</f>
        <v>0</v>
      </c>
      <c r="CA91" s="9">
        <f>CB91*0.9</f>
        <v>0</v>
      </c>
      <c r="CB91" s="9">
        <f>AR91*0.9</f>
        <v>0</v>
      </c>
      <c r="CC91" s="172">
        <f>AU91*0.9</f>
        <v>0</v>
      </c>
      <c r="CD91" s="186">
        <f>CC91*0.9*0.9</f>
        <v>0</v>
      </c>
      <c r="CE91" s="186">
        <f>AW91*0.9</f>
        <v>0</v>
      </c>
      <c r="CF91" s="186">
        <f>CE91*0.9*0.9</f>
        <v>0</v>
      </c>
      <c r="CG91" s="186">
        <f>AY91*0.9</f>
        <v>0</v>
      </c>
      <c r="CH91" s="186">
        <f>CG91*0.9*0.9</f>
        <v>0</v>
      </c>
      <c r="CI91" s="186">
        <f>CJ91*0.9*0.9</f>
        <v>0</v>
      </c>
      <c r="CJ91" s="187">
        <f>BA91*0.9</f>
        <v>0</v>
      </c>
      <c r="CK91" s="194">
        <f>CD91-CD91*10/100</f>
        <v>0</v>
      </c>
      <c r="CL91" s="194">
        <f>CF91-CF91*10/100</f>
        <v>0</v>
      </c>
      <c r="CM91" s="194">
        <f>CH91-CH91*10/100</f>
        <v>0</v>
      </c>
      <c r="CN91" s="194">
        <f>CI91-CI91*10/100</f>
        <v>0</v>
      </c>
      <c r="CO91" s="195">
        <f>BB91*0.9</f>
        <v>0</v>
      </c>
      <c r="CP91" s="196">
        <f>CO91*0.9*0.9</f>
        <v>0</v>
      </c>
      <c r="CQ91" s="195">
        <f>BD91*0.9</f>
        <v>0</v>
      </c>
      <c r="CR91" s="196">
        <f>CQ91*0.9*0.9</f>
        <v>0</v>
      </c>
      <c r="CS91" s="195">
        <f>BF91*0.9</f>
        <v>0</v>
      </c>
      <c r="CT91" s="196">
        <f>CS91*0.9*0.9</f>
        <v>0</v>
      </c>
      <c r="CU91" s="203">
        <f>CV91*0.9*0.9</f>
        <v>0</v>
      </c>
      <c r="CV91" s="204">
        <f>BH91*0.9</f>
        <v>0</v>
      </c>
      <c r="CW91" s="205"/>
      <c r="CX91" s="186">
        <f>CW91*0.9*0.9</f>
        <v>0</v>
      </c>
      <c r="CY91" s="168"/>
      <c r="CZ91" s="168">
        <f>CY91*0.9*0.9</f>
        <v>0</v>
      </c>
      <c r="DA91" s="168"/>
      <c r="DB91" s="168">
        <f>DA91*0.9*0.9</f>
        <v>0</v>
      </c>
      <c r="DC91" s="168">
        <f>DD91*0.9*0.9</f>
        <v>0</v>
      </c>
      <c r="DD91" s="205"/>
      <c r="DE91" s="13" t="s">
        <v>425</v>
      </c>
      <c r="DF91" s="194">
        <f>CX91-CX91*10/100</f>
        <v>0</v>
      </c>
      <c r="DG91" s="194">
        <f>DF91*0.9</f>
        <v>0</v>
      </c>
      <c r="DH91" s="194">
        <f>CZ91-CZ91*10/100</f>
        <v>0</v>
      </c>
      <c r="DI91" s="194">
        <f>DH91*0.9</f>
        <v>0</v>
      </c>
      <c r="DJ91" s="194">
        <f>DB91-DB91*10/100</f>
        <v>0</v>
      </c>
      <c r="DK91" s="194">
        <f>DJ91*0.9</f>
        <v>0</v>
      </c>
      <c r="DL91" s="194">
        <f>DM91*0.9</f>
        <v>0</v>
      </c>
      <c r="DM91" s="194">
        <f>DC91-DC91*10/100</f>
        <v>0</v>
      </c>
      <c r="DP91" s="205">
        <v>671.78</v>
      </c>
      <c r="DQ91" s="178">
        <f>DP91*0.7*1.05*0.9</f>
        <v>444.38247</v>
      </c>
      <c r="DR91" s="178">
        <v>671.78</v>
      </c>
      <c r="DS91" s="178">
        <f>DR91*0.7*1.05*0.9</f>
        <v>444.38247</v>
      </c>
      <c r="DT91" s="178">
        <v>671.78</v>
      </c>
      <c r="DU91" s="178">
        <f>DT91*0.7*1.05*0.9</f>
        <v>444.38247</v>
      </c>
      <c r="DV91" s="178"/>
      <c r="DW91" s="178">
        <f>DV91*0.7*1.05</f>
        <v>0</v>
      </c>
      <c r="DX91" s="194">
        <f>DQ91-DQ91*10/100</f>
        <v>399.944223</v>
      </c>
      <c r="DY91" s="194">
        <f>DX91*0.9</f>
        <v>359.9498007</v>
      </c>
      <c r="DZ91" s="194">
        <f>DS91-DS91*10/100</f>
        <v>399.944223</v>
      </c>
      <c r="EA91" s="194">
        <f>DZ91*0.9</f>
        <v>359.9498007</v>
      </c>
      <c r="EB91" s="194">
        <f>DU91-DU91*10/100</f>
        <v>399.944223</v>
      </c>
      <c r="EC91" s="194">
        <f>EB91*0.9</f>
        <v>359.9498007</v>
      </c>
      <c r="ED91" s="194">
        <f>EE91*0.9</f>
        <v>0</v>
      </c>
      <c r="EE91" s="194">
        <f>DW91-DW91*10/100</f>
        <v>0</v>
      </c>
      <c r="EF91" s="178">
        <v>504</v>
      </c>
      <c r="EG91" s="238">
        <f>EF91*0.7*1.05</f>
        <v>370.44</v>
      </c>
      <c r="EH91" s="238">
        <f>EF91*0.7*1.05</f>
        <v>370.44</v>
      </c>
      <c r="EI91" s="238">
        <f>EF91*0.7*1.05</f>
        <v>370.44</v>
      </c>
      <c r="EJ91" s="238">
        <f>EF91*0.7*1.05</f>
        <v>370.44</v>
      </c>
      <c r="EK91" s="194">
        <f>EG91-EG91*10/100</f>
        <v>333.396</v>
      </c>
      <c r="EL91" s="194">
        <f>EK91*0.9</f>
        <v>300.0564</v>
      </c>
      <c r="EM91" s="194">
        <f>EH91-EH91*10/100</f>
        <v>333.396</v>
      </c>
      <c r="EN91" s="194">
        <f>EM91*0.9</f>
        <v>300.0564</v>
      </c>
      <c r="EO91" s="194">
        <f>EI91-EI91*10/100</f>
        <v>333.396</v>
      </c>
      <c r="EP91" s="194">
        <f>EO91*0.9</f>
        <v>300.0564</v>
      </c>
      <c r="EQ91" s="194">
        <f>ER91*0.9</f>
        <v>300.0564</v>
      </c>
      <c r="ER91" s="194">
        <f>EJ91-EJ91*10/100</f>
        <v>333.396</v>
      </c>
      <c r="ET91" s="238">
        <v>671.78</v>
      </c>
      <c r="EU91" s="238">
        <v>671.78</v>
      </c>
      <c r="EV91" s="238">
        <v>671.78</v>
      </c>
      <c r="EW91" s="238">
        <v>671.78</v>
      </c>
      <c r="EX91" s="248">
        <f>ET91+(ET91*5/100)</f>
        <v>705.369</v>
      </c>
      <c r="EY91" s="248">
        <f>EU91+(EU91*5/100)</f>
        <v>705.369</v>
      </c>
      <c r="EZ91" s="248">
        <f>EV91+(EV91*5/100)</f>
        <v>705.369</v>
      </c>
      <c r="FA91" s="248">
        <f>EW91+(EW91*5/100)</f>
        <v>705.369</v>
      </c>
      <c r="FB91" s="249">
        <f>EX91-(EX91*30/100)</f>
        <v>493.7583</v>
      </c>
      <c r="FC91" s="249">
        <f>EY91-(EY91*30/100)</f>
        <v>493.7583</v>
      </c>
      <c r="FD91" s="249">
        <f>EZ91-(EZ91*30/100)</f>
        <v>493.7583</v>
      </c>
      <c r="FE91" s="249">
        <f>FA91-(FA91*30/100)</f>
        <v>493.7583</v>
      </c>
      <c r="FF91" s="252">
        <v>493.7583</v>
      </c>
      <c r="FG91" s="252">
        <f t="shared" si="266"/>
        <v>323.95482063</v>
      </c>
      <c r="FH91" s="252">
        <v>493.7583</v>
      </c>
      <c r="FI91" s="252">
        <f t="shared" si="228"/>
        <v>323.95482063</v>
      </c>
      <c r="FJ91" s="252">
        <v>493.7583</v>
      </c>
      <c r="FK91" s="252">
        <f t="shared" si="229"/>
        <v>323.95482063</v>
      </c>
      <c r="FL91" s="252">
        <f t="shared" si="230"/>
        <v>323.95482063</v>
      </c>
      <c r="FM91" s="260">
        <v>493.7583</v>
      </c>
      <c r="FN91" s="267">
        <v>765.07</v>
      </c>
      <c r="FO91" s="262">
        <f t="shared" si="267"/>
        <v>455.4844245</v>
      </c>
      <c r="FP91" s="269">
        <f t="shared" si="92"/>
        <v>368.942383845</v>
      </c>
      <c r="FQ91" s="262">
        <f>FP91*0.7*1.05</f>
        <v>271.172652126075</v>
      </c>
      <c r="FR91" s="262">
        <v>765.07</v>
      </c>
      <c r="FS91" s="262">
        <f t="shared" si="231"/>
        <v>455.4844245</v>
      </c>
      <c r="FT91" s="262">
        <v>765.07</v>
      </c>
      <c r="FU91" s="262">
        <f t="shared" si="139"/>
        <v>455.4844245</v>
      </c>
      <c r="FV91" s="278">
        <v>562.32645</v>
      </c>
      <c r="FW91" s="279">
        <f t="shared" si="269"/>
        <v>455.4844245</v>
      </c>
      <c r="FX91" s="269">
        <f t="shared" si="56"/>
        <v>409.93598205</v>
      </c>
      <c r="FY91" s="279">
        <v>562.32645</v>
      </c>
      <c r="FZ91" s="279">
        <f t="shared" si="232"/>
        <v>506.093805</v>
      </c>
      <c r="GA91" s="279">
        <v>562.32645</v>
      </c>
      <c r="GB91" s="279">
        <f t="shared" si="233"/>
        <v>291.559338567</v>
      </c>
      <c r="GC91" s="279">
        <v>562.32645</v>
      </c>
      <c r="GD91" s="278">
        <v>506.09</v>
      </c>
      <c r="GE91" s="284">
        <f>GD91*0.9</f>
        <v>455.481</v>
      </c>
      <c r="GF91" s="284">
        <f>GG91*0.9</f>
        <v>455.481</v>
      </c>
      <c r="GG91" s="284">
        <v>506.09</v>
      </c>
      <c r="GH91" s="284">
        <f>GI91*0.9</f>
        <v>455.481</v>
      </c>
      <c r="GI91" s="284">
        <v>506.09</v>
      </c>
      <c r="GJ91" s="284">
        <f>GL91*0.9</f>
        <v>506.093805</v>
      </c>
      <c r="GK91" s="279"/>
      <c r="GL91" s="279">
        <v>562.32645</v>
      </c>
      <c r="GM91" s="290">
        <v>769</v>
      </c>
      <c r="GN91" s="290">
        <v>769</v>
      </c>
      <c r="GO91" s="265">
        <v>0</v>
      </c>
      <c r="GP91" s="290">
        <v>769</v>
      </c>
      <c r="GQ91" s="265">
        <v>0</v>
      </c>
      <c r="GR91" s="290">
        <v>769</v>
      </c>
      <c r="GS91" s="265">
        <v>0</v>
      </c>
      <c r="GU91" s="279"/>
      <c r="GV91" s="297"/>
    </row>
    <row r="92" spans="2:204">
      <c r="B92" s="75" t="s">
        <v>508</v>
      </c>
      <c r="C92" s="74" t="s">
        <v>448</v>
      </c>
      <c r="D92" s="55"/>
      <c r="E92" s="4" t="s">
        <v>401</v>
      </c>
      <c r="F92" s="57" t="s">
        <v>448</v>
      </c>
      <c r="G92" s="46" t="s">
        <v>524</v>
      </c>
      <c r="H92" s="6"/>
      <c r="I92" s="6"/>
      <c r="J92" s="6"/>
      <c r="K92" s="6"/>
      <c r="L92" s="6"/>
      <c r="M92" s="6"/>
      <c r="O92" s="4"/>
      <c r="P92" s="4"/>
      <c r="Q92" s="4"/>
      <c r="R92" s="4"/>
      <c r="S92" s="4"/>
      <c r="T92" s="4"/>
      <c r="U92" s="4"/>
      <c r="V92" s="4"/>
      <c r="W92" s="93"/>
      <c r="X92" s="92"/>
      <c r="Y92" s="93"/>
      <c r="Z92" s="92"/>
      <c r="AA92" s="93"/>
      <c r="AB92" s="92"/>
      <c r="AC92" s="93"/>
      <c r="AD92" s="92"/>
      <c r="AE92" s="135"/>
      <c r="AF92" s="92"/>
      <c r="AG92" s="135"/>
      <c r="AH92" s="92"/>
      <c r="AI92" s="135"/>
      <c r="AJ92" s="92"/>
      <c r="AK92" s="135"/>
      <c r="AL92" s="143"/>
      <c r="AM92" s="4"/>
      <c r="AN92" s="315"/>
      <c r="AO92" s="4"/>
      <c r="AP92" s="143"/>
      <c r="AQ92" s="4"/>
      <c r="AR92" s="143"/>
      <c r="AS92" s="4"/>
      <c r="AT92" s="4"/>
      <c r="AU92" s="143"/>
      <c r="AV92" s="4"/>
      <c r="AW92" s="143"/>
      <c r="AX92" s="4"/>
      <c r="AY92" s="143"/>
      <c r="AZ92" s="4"/>
      <c r="BA92" s="143"/>
      <c r="BB92" s="135"/>
      <c r="BC92" s="4"/>
      <c r="BD92" s="135"/>
      <c r="BE92" s="4"/>
      <c r="BF92" s="135"/>
      <c r="BG92" s="4"/>
      <c r="BH92" s="135"/>
      <c r="BM92" s="172"/>
      <c r="BN92" s="173"/>
      <c r="BO92" s="174"/>
      <c r="BP92" s="174"/>
      <c r="BQ92" s="174"/>
      <c r="BR92" s="174"/>
      <c r="BS92" s="174"/>
      <c r="BT92" s="172"/>
      <c r="BU92" s="9"/>
      <c r="BV92" s="9"/>
      <c r="BW92" s="9"/>
      <c r="BX92" s="181"/>
      <c r="BY92" s="9"/>
      <c r="BZ92" s="9"/>
      <c r="CA92" s="9"/>
      <c r="CB92" s="9"/>
      <c r="CC92" s="172"/>
      <c r="CD92" s="186"/>
      <c r="CE92" s="186"/>
      <c r="CF92" s="186"/>
      <c r="CG92" s="186"/>
      <c r="CH92" s="186"/>
      <c r="CI92" s="186"/>
      <c r="CJ92" s="187"/>
      <c r="CK92" s="194"/>
      <c r="CL92" s="194"/>
      <c r="CM92" s="194"/>
      <c r="CN92" s="194"/>
      <c r="CO92" s="195"/>
      <c r="CP92" s="196"/>
      <c r="CQ92" s="195"/>
      <c r="CR92" s="196"/>
      <c r="CS92" s="195"/>
      <c r="CT92" s="196"/>
      <c r="CU92" s="203"/>
      <c r="CV92" s="204"/>
      <c r="CW92" s="205"/>
      <c r="CX92" s="186"/>
      <c r="CY92" s="168"/>
      <c r="CZ92" s="168"/>
      <c r="DA92" s="168"/>
      <c r="DB92" s="168"/>
      <c r="DC92" s="168"/>
      <c r="DD92" s="205"/>
      <c r="DF92" s="194"/>
      <c r="DG92" s="194"/>
      <c r="DH92" s="194"/>
      <c r="DI92" s="194"/>
      <c r="DJ92" s="194"/>
      <c r="DK92" s="194"/>
      <c r="DL92" s="194"/>
      <c r="DM92" s="194"/>
      <c r="DP92" s="205"/>
      <c r="DQ92" s="178"/>
      <c r="DR92" s="178"/>
      <c r="DS92" s="178"/>
      <c r="DT92" s="178"/>
      <c r="DU92" s="178"/>
      <c r="DV92" s="229"/>
      <c r="DW92" s="178"/>
      <c r="DX92" s="194"/>
      <c r="DY92" s="194"/>
      <c r="DZ92" s="194"/>
      <c r="EA92" s="194"/>
      <c r="EB92" s="194"/>
      <c r="EC92" s="194"/>
      <c r="ED92" s="194"/>
      <c r="EE92" s="194"/>
      <c r="EF92" s="178"/>
      <c r="EG92" s="238"/>
      <c r="EH92" s="238"/>
      <c r="EI92" s="238"/>
      <c r="EJ92" s="238"/>
      <c r="EK92" s="194"/>
      <c r="EL92" s="194"/>
      <c r="EM92" s="194"/>
      <c r="EN92" s="194"/>
      <c r="EO92" s="194"/>
      <c r="EP92" s="194"/>
      <c r="EQ92" s="194"/>
      <c r="ER92" s="194"/>
      <c r="ET92" s="238"/>
      <c r="EU92" s="238"/>
      <c r="EV92" s="238"/>
      <c r="EW92" s="238"/>
      <c r="EX92" s="248"/>
      <c r="EY92" s="248"/>
      <c r="EZ92" s="248"/>
      <c r="FA92" s="248"/>
      <c r="FB92" s="249"/>
      <c r="FC92" s="249"/>
      <c r="FD92" s="249"/>
      <c r="FE92" s="249"/>
      <c r="FF92" s="252"/>
      <c r="FG92" s="252">
        <f t="shared" si="266"/>
        <v>0</v>
      </c>
      <c r="FH92" s="252"/>
      <c r="FI92" s="252">
        <f t="shared" si="228"/>
        <v>0</v>
      </c>
      <c r="FJ92" s="252"/>
      <c r="FK92" s="252">
        <f t="shared" si="229"/>
        <v>0</v>
      </c>
      <c r="FL92" s="252">
        <f t="shared" si="230"/>
        <v>0</v>
      </c>
      <c r="FM92" s="260"/>
      <c r="FN92" s="267"/>
      <c r="FO92" s="262">
        <f t="shared" si="267"/>
        <v>0</v>
      </c>
      <c r="FP92" s="269">
        <f t="shared" si="92"/>
        <v>0</v>
      </c>
      <c r="FQ92" s="262">
        <v>0</v>
      </c>
      <c r="FR92" s="262">
        <v>768</v>
      </c>
      <c r="FS92" s="262">
        <f t="shared" si="231"/>
        <v>457.2288</v>
      </c>
      <c r="FT92" s="262"/>
      <c r="FU92" s="262">
        <f t="shared" si="139"/>
        <v>0</v>
      </c>
      <c r="FV92" s="278">
        <v>0</v>
      </c>
      <c r="FW92" s="279">
        <f t="shared" si="269"/>
        <v>0</v>
      </c>
      <c r="FX92" s="269">
        <f t="shared" si="56"/>
        <v>0</v>
      </c>
      <c r="FY92" s="279">
        <v>0</v>
      </c>
      <c r="FZ92" s="279">
        <f t="shared" si="232"/>
        <v>508.032</v>
      </c>
      <c r="GA92" s="279">
        <v>564.48</v>
      </c>
      <c r="GB92" s="279">
        <f t="shared" si="233"/>
        <v>0</v>
      </c>
      <c r="GC92" s="279">
        <v>0</v>
      </c>
      <c r="GD92" s="278">
        <v>0</v>
      </c>
      <c r="GE92" s="284">
        <f>GD92*0.9</f>
        <v>0</v>
      </c>
      <c r="GF92" s="284">
        <f>GG92*0.9</f>
        <v>0</v>
      </c>
      <c r="GG92" s="284">
        <v>0</v>
      </c>
      <c r="GH92" s="284">
        <f>GI92*0.9</f>
        <v>373.401</v>
      </c>
      <c r="GI92" s="284">
        <v>414.89</v>
      </c>
      <c r="GJ92" s="284">
        <f>GL92*0.9</f>
        <v>0</v>
      </c>
      <c r="GK92" s="279"/>
      <c r="GL92" s="279">
        <v>0</v>
      </c>
      <c r="GM92" s="290">
        <v>0</v>
      </c>
      <c r="GN92" s="265">
        <v>0</v>
      </c>
      <c r="GO92" s="265">
        <v>0</v>
      </c>
      <c r="GP92" s="265">
        <v>0</v>
      </c>
      <c r="GQ92" s="265">
        <v>0</v>
      </c>
      <c r="GR92" s="265">
        <v>0</v>
      </c>
      <c r="GS92" s="265">
        <v>0</v>
      </c>
      <c r="GU92" s="279"/>
      <c r="GV92" s="297"/>
    </row>
    <row r="93" ht="25.5" spans="2:204">
      <c r="B93" s="75" t="s">
        <v>508</v>
      </c>
      <c r="C93" s="74" t="s">
        <v>384</v>
      </c>
      <c r="D93" s="55"/>
      <c r="E93" s="4" t="s">
        <v>359</v>
      </c>
      <c r="F93" s="57"/>
      <c r="G93" s="46" t="s">
        <v>361</v>
      </c>
      <c r="H93" s="6"/>
      <c r="I93" s="6"/>
      <c r="J93" s="6"/>
      <c r="K93" s="6"/>
      <c r="L93" s="6"/>
      <c r="M93" s="6"/>
      <c r="O93" s="4"/>
      <c r="P93" s="4"/>
      <c r="Q93" s="4"/>
      <c r="R93" s="4"/>
      <c r="S93" s="4"/>
      <c r="T93" s="4"/>
      <c r="U93" s="4"/>
      <c r="V93" s="4"/>
      <c r="W93" s="93"/>
      <c r="X93" s="92"/>
      <c r="Y93" s="93"/>
      <c r="Z93" s="92"/>
      <c r="AA93" s="93"/>
      <c r="AB93" s="92"/>
      <c r="AC93" s="93"/>
      <c r="AD93" s="92"/>
      <c r="AE93" s="135"/>
      <c r="AF93" s="92"/>
      <c r="AG93" s="135"/>
      <c r="AH93" s="92"/>
      <c r="AI93" s="135"/>
      <c r="AJ93" s="92"/>
      <c r="AK93" s="135"/>
      <c r="AL93" s="143"/>
      <c r="AM93" s="4"/>
      <c r="AN93" s="315"/>
      <c r="AO93" s="4"/>
      <c r="AP93" s="143"/>
      <c r="AQ93" s="4"/>
      <c r="AR93" s="143"/>
      <c r="AS93" s="4"/>
      <c r="AT93" s="4"/>
      <c r="AU93" s="143"/>
      <c r="AV93" s="4"/>
      <c r="AW93" s="143"/>
      <c r="AX93" s="4"/>
      <c r="AY93" s="143"/>
      <c r="AZ93" s="4"/>
      <c r="BA93" s="143"/>
      <c r="BB93" s="135"/>
      <c r="BC93" s="4"/>
      <c r="BD93" s="135"/>
      <c r="BE93" s="4"/>
      <c r="BF93" s="135"/>
      <c r="BG93" s="4"/>
      <c r="BH93" s="135"/>
      <c r="BM93" s="172"/>
      <c r="BN93" s="173"/>
      <c r="BO93" s="174"/>
      <c r="BP93" s="174"/>
      <c r="BQ93" s="174"/>
      <c r="BR93" s="174"/>
      <c r="BS93" s="174"/>
      <c r="BT93" s="172"/>
      <c r="BU93" s="9"/>
      <c r="BV93" s="9"/>
      <c r="BW93" s="9"/>
      <c r="BX93" s="181"/>
      <c r="BY93" s="9"/>
      <c r="BZ93" s="9"/>
      <c r="CA93" s="9"/>
      <c r="CB93" s="9"/>
      <c r="CC93" s="172"/>
      <c r="CD93" s="186"/>
      <c r="CE93" s="186"/>
      <c r="CF93" s="186"/>
      <c r="CG93" s="186"/>
      <c r="CH93" s="186"/>
      <c r="CI93" s="186"/>
      <c r="CJ93" s="187"/>
      <c r="CK93" s="194"/>
      <c r="CL93" s="194"/>
      <c r="CM93" s="194"/>
      <c r="CN93" s="194"/>
      <c r="CO93" s="195"/>
      <c r="CP93" s="196"/>
      <c r="CQ93" s="195"/>
      <c r="CR93" s="196"/>
      <c r="CS93" s="195"/>
      <c r="CT93" s="196"/>
      <c r="CU93" s="203"/>
      <c r="CV93" s="204"/>
      <c r="CW93" s="205"/>
      <c r="CX93" s="186"/>
      <c r="CY93" s="168"/>
      <c r="CZ93" s="168"/>
      <c r="DA93" s="168"/>
      <c r="DB93" s="168"/>
      <c r="DC93" s="168"/>
      <c r="DD93" s="205"/>
      <c r="DF93" s="194"/>
      <c r="DG93" s="194"/>
      <c r="DH93" s="194"/>
      <c r="DI93" s="194"/>
      <c r="DJ93" s="194"/>
      <c r="DK93" s="194"/>
      <c r="DL93" s="194"/>
      <c r="DM93" s="194"/>
      <c r="DP93" s="205"/>
      <c r="DQ93" s="178"/>
      <c r="DR93" s="178"/>
      <c r="DS93" s="178"/>
      <c r="DT93" s="178"/>
      <c r="DU93" s="178"/>
      <c r="DV93" s="229"/>
      <c r="DW93" s="178"/>
      <c r="DX93" s="194"/>
      <c r="DY93" s="194"/>
      <c r="DZ93" s="194"/>
      <c r="EA93" s="194"/>
      <c r="EB93" s="194"/>
      <c r="EC93" s="194"/>
      <c r="ED93" s="194"/>
      <c r="EE93" s="194"/>
      <c r="EF93" s="178"/>
      <c r="EG93" s="238"/>
      <c r="EH93" s="238"/>
      <c r="EI93" s="238"/>
      <c r="EJ93" s="238"/>
      <c r="EK93" s="194"/>
      <c r="EL93" s="194"/>
      <c r="EM93" s="194"/>
      <c r="EN93" s="194"/>
      <c r="EO93" s="194"/>
      <c r="EP93" s="194"/>
      <c r="EQ93" s="194"/>
      <c r="ER93" s="194"/>
      <c r="ET93" s="238"/>
      <c r="EU93" s="238"/>
      <c r="EV93" s="238"/>
      <c r="EW93" s="238"/>
      <c r="EX93" s="248"/>
      <c r="EY93" s="248"/>
      <c r="EZ93" s="248"/>
      <c r="FA93" s="248"/>
      <c r="FB93" s="249"/>
      <c r="FC93" s="249"/>
      <c r="FD93" s="249"/>
      <c r="FE93" s="249"/>
      <c r="FF93" s="252"/>
      <c r="FG93" s="252">
        <f t="shared" si="266"/>
        <v>0</v>
      </c>
      <c r="FH93" s="252"/>
      <c r="FI93" s="252">
        <f t="shared" si="228"/>
        <v>0</v>
      </c>
      <c r="FJ93" s="252"/>
      <c r="FK93" s="252">
        <f t="shared" si="229"/>
        <v>0</v>
      </c>
      <c r="FL93" s="252">
        <f t="shared" si="230"/>
        <v>0</v>
      </c>
      <c r="FM93" s="260"/>
      <c r="FN93" s="267"/>
      <c r="FO93" s="262">
        <f t="shared" si="267"/>
        <v>0</v>
      </c>
      <c r="FP93" s="269">
        <f t="shared" si="92"/>
        <v>0</v>
      </c>
      <c r="FQ93" s="262"/>
      <c r="FR93" s="262"/>
      <c r="FS93" s="262">
        <f t="shared" si="231"/>
        <v>0</v>
      </c>
      <c r="FT93" s="262"/>
      <c r="FU93" s="262">
        <f t="shared" si="139"/>
        <v>0</v>
      </c>
      <c r="FV93" s="278">
        <v>612.22</v>
      </c>
      <c r="FW93" s="279">
        <f t="shared" si="269"/>
        <v>495.8982</v>
      </c>
      <c r="FX93" s="269">
        <f t="shared" si="56"/>
        <v>446.30838</v>
      </c>
      <c r="FY93" s="279"/>
      <c r="FZ93" s="279">
        <f t="shared" si="232"/>
        <v>0</v>
      </c>
      <c r="GA93" s="279"/>
      <c r="GB93" s="279">
        <f t="shared" si="233"/>
        <v>0</v>
      </c>
      <c r="GC93" s="279"/>
      <c r="GD93" s="278">
        <v>449.98</v>
      </c>
      <c r="GE93" s="284">
        <f>GD93*0.9</f>
        <v>404.982</v>
      </c>
      <c r="GF93" s="284">
        <v>0</v>
      </c>
      <c r="GG93" s="284">
        <v>0</v>
      </c>
      <c r="GH93" s="284">
        <v>0</v>
      </c>
      <c r="GI93" s="284">
        <v>0</v>
      </c>
      <c r="GJ93" s="284">
        <v>0</v>
      </c>
      <c r="GK93" s="279"/>
      <c r="GL93" s="279">
        <v>0</v>
      </c>
      <c r="GM93" s="290">
        <v>0</v>
      </c>
      <c r="GN93" s="265">
        <v>0</v>
      </c>
      <c r="GO93" s="265">
        <v>0</v>
      </c>
      <c r="GP93" s="265">
        <v>0</v>
      </c>
      <c r="GQ93" s="265">
        <v>0</v>
      </c>
      <c r="GR93" s="265">
        <v>0</v>
      </c>
      <c r="GS93" s="265">
        <v>0</v>
      </c>
      <c r="GU93" s="279"/>
      <c r="GV93" s="297"/>
    </row>
    <row r="94" ht="25.5" spans="2:204">
      <c r="B94" s="75" t="s">
        <v>508</v>
      </c>
      <c r="C94" s="74" t="s">
        <v>525</v>
      </c>
      <c r="D94" s="57" t="s">
        <v>479</v>
      </c>
      <c r="E94" s="4" t="s">
        <v>401</v>
      </c>
      <c r="F94" s="57" t="s">
        <v>525</v>
      </c>
      <c r="G94" s="46" t="s">
        <v>526</v>
      </c>
      <c r="H94" s="6"/>
      <c r="I94" s="6"/>
      <c r="J94" s="6"/>
      <c r="K94" s="6"/>
      <c r="L94" s="6"/>
      <c r="M94" s="6"/>
      <c r="O94" s="4"/>
      <c r="P94" s="4"/>
      <c r="Q94" s="4"/>
      <c r="R94" s="4"/>
      <c r="S94" s="4"/>
      <c r="T94" s="4"/>
      <c r="U94" s="4"/>
      <c r="V94" s="4"/>
      <c r="W94" s="93"/>
      <c r="X94" s="92"/>
      <c r="Y94" s="93"/>
      <c r="Z94" s="92"/>
      <c r="AA94" s="93"/>
      <c r="AB94" s="92"/>
      <c r="AC94" s="93"/>
      <c r="AD94" s="92"/>
      <c r="AE94" s="135"/>
      <c r="AF94" s="92"/>
      <c r="AG94" s="135"/>
      <c r="AH94" s="92"/>
      <c r="AI94" s="135"/>
      <c r="AJ94" s="92"/>
      <c r="AK94" s="135"/>
      <c r="AL94" s="143"/>
      <c r="AM94" s="4"/>
      <c r="AN94" s="315"/>
      <c r="AO94" s="4"/>
      <c r="AP94" s="143"/>
      <c r="AQ94" s="4"/>
      <c r="AR94" s="143"/>
      <c r="AS94" s="4"/>
      <c r="AT94" s="4"/>
      <c r="AU94" s="143"/>
      <c r="AV94" s="4"/>
      <c r="AW94" s="143"/>
      <c r="AX94" s="4"/>
      <c r="AY94" s="143"/>
      <c r="AZ94" s="4"/>
      <c r="BA94" s="143"/>
      <c r="BB94" s="135"/>
      <c r="BC94" s="4"/>
      <c r="BD94" s="135"/>
      <c r="BE94" s="4"/>
      <c r="BF94" s="135"/>
      <c r="BG94" s="4"/>
      <c r="BH94" s="135"/>
      <c r="BM94" s="172"/>
      <c r="BN94" s="173"/>
      <c r="BO94" s="174"/>
      <c r="BP94" s="174"/>
      <c r="BQ94" s="174"/>
      <c r="BR94" s="174"/>
      <c r="BS94" s="174"/>
      <c r="BT94" s="172"/>
      <c r="BU94" s="9"/>
      <c r="BV94" s="9"/>
      <c r="BW94" s="9"/>
      <c r="BX94" s="181"/>
      <c r="BY94" s="9"/>
      <c r="BZ94" s="9"/>
      <c r="CA94" s="9"/>
      <c r="CB94" s="9"/>
      <c r="CC94" s="172"/>
      <c r="CD94" s="186"/>
      <c r="CE94" s="186"/>
      <c r="CF94" s="186"/>
      <c r="CG94" s="186"/>
      <c r="CH94" s="186"/>
      <c r="CI94" s="186"/>
      <c r="CJ94" s="187"/>
      <c r="CK94" s="194"/>
      <c r="CL94" s="194"/>
      <c r="CM94" s="194"/>
      <c r="CN94" s="194"/>
      <c r="CO94" s="195"/>
      <c r="CP94" s="196"/>
      <c r="CQ94" s="195"/>
      <c r="CR94" s="196"/>
      <c r="CS94" s="195"/>
      <c r="CT94" s="196"/>
      <c r="CU94" s="203"/>
      <c r="CV94" s="204"/>
      <c r="CW94" s="205"/>
      <c r="CX94" s="186"/>
      <c r="CY94" s="168"/>
      <c r="CZ94" s="168"/>
      <c r="DA94" s="168"/>
      <c r="DB94" s="168"/>
      <c r="DC94" s="168"/>
      <c r="DD94" s="205"/>
      <c r="DF94" s="194"/>
      <c r="DG94" s="194"/>
      <c r="DH94" s="194"/>
      <c r="DI94" s="194"/>
      <c r="DJ94" s="194"/>
      <c r="DK94" s="194"/>
      <c r="DL94" s="194"/>
      <c r="DM94" s="194"/>
      <c r="DP94" s="205"/>
      <c r="DQ94" s="178"/>
      <c r="DR94" s="178"/>
      <c r="DS94" s="178"/>
      <c r="DT94" s="178"/>
      <c r="DU94" s="178"/>
      <c r="DV94" s="229"/>
      <c r="DW94" s="178"/>
      <c r="DX94" s="194"/>
      <c r="DY94" s="194"/>
      <c r="DZ94" s="194"/>
      <c r="EA94" s="194"/>
      <c r="EB94" s="194"/>
      <c r="EC94" s="194"/>
      <c r="ED94" s="194"/>
      <c r="EE94" s="194"/>
      <c r="EF94" s="178"/>
      <c r="EG94" s="238"/>
      <c r="EH94" s="238"/>
      <c r="EI94" s="238"/>
      <c r="EJ94" s="238"/>
      <c r="EK94" s="194"/>
      <c r="EL94" s="194"/>
      <c r="EM94" s="194"/>
      <c r="EN94" s="194"/>
      <c r="EO94" s="194"/>
      <c r="EP94" s="194"/>
      <c r="EQ94" s="194"/>
      <c r="ER94" s="194"/>
      <c r="ET94" s="238"/>
      <c r="EU94" s="238"/>
      <c r="EV94" s="238"/>
      <c r="EW94" s="238"/>
      <c r="EX94" s="248"/>
      <c r="EY94" s="248"/>
      <c r="EZ94" s="248"/>
      <c r="FA94" s="248"/>
      <c r="FB94" s="249"/>
      <c r="FC94" s="249"/>
      <c r="FD94" s="249"/>
      <c r="FE94" s="249"/>
      <c r="FF94" s="252"/>
      <c r="FG94" s="252">
        <f t="shared" si="266"/>
        <v>0</v>
      </c>
      <c r="FH94" s="252"/>
      <c r="FI94" s="252">
        <f t="shared" si="228"/>
        <v>0</v>
      </c>
      <c r="FJ94" s="252"/>
      <c r="FK94" s="252">
        <f t="shared" si="229"/>
        <v>0</v>
      </c>
      <c r="FL94" s="252">
        <f t="shared" si="230"/>
        <v>0</v>
      </c>
      <c r="FM94" s="260"/>
      <c r="FN94" s="267"/>
      <c r="FO94" s="262">
        <f t="shared" si="267"/>
        <v>0</v>
      </c>
      <c r="FP94" s="269">
        <f t="shared" si="92"/>
        <v>0</v>
      </c>
      <c r="FQ94" s="262"/>
      <c r="FR94" s="262"/>
      <c r="FS94" s="262">
        <f t="shared" si="231"/>
        <v>0</v>
      </c>
      <c r="FT94" s="262"/>
      <c r="FU94" s="262">
        <f t="shared" si="139"/>
        <v>0</v>
      </c>
      <c r="FV94" s="278">
        <v>183.28</v>
      </c>
      <c r="FW94" s="279">
        <f t="shared" si="269"/>
        <v>148.4568</v>
      </c>
      <c r="FX94" s="269">
        <f t="shared" si="56"/>
        <v>133.61112</v>
      </c>
      <c r="FY94" s="279">
        <v>183.28</v>
      </c>
      <c r="FZ94" s="279">
        <f t="shared" si="232"/>
        <v>392.958</v>
      </c>
      <c r="GA94" s="279">
        <v>436.62</v>
      </c>
      <c r="GB94" s="279">
        <f t="shared" si="233"/>
        <v>0</v>
      </c>
      <c r="GC94" s="279">
        <v>598.5</v>
      </c>
      <c r="GD94" s="278">
        <v>134.71</v>
      </c>
      <c r="GE94" s="284">
        <f>GD94*0.9</f>
        <v>121.239</v>
      </c>
      <c r="GF94" s="284">
        <f>GG94*0.9</f>
        <v>121.239</v>
      </c>
      <c r="GG94" s="284">
        <v>134.71</v>
      </c>
      <c r="GH94" s="284">
        <f>GI94*0.9</f>
        <v>288.828</v>
      </c>
      <c r="GI94" s="284">
        <v>320.92</v>
      </c>
      <c r="GJ94" s="284">
        <f>GL94*0.9</f>
        <v>377.055</v>
      </c>
      <c r="GK94" s="279"/>
      <c r="GL94" s="279">
        <v>418.95</v>
      </c>
      <c r="GM94" s="290">
        <v>0</v>
      </c>
      <c r="GN94" s="265">
        <v>0</v>
      </c>
      <c r="GO94" s="265">
        <v>0</v>
      </c>
      <c r="GP94" s="265">
        <v>0</v>
      </c>
      <c r="GQ94" s="265">
        <v>0</v>
      </c>
      <c r="GR94" s="265">
        <v>0</v>
      </c>
      <c r="GS94" s="265">
        <v>0</v>
      </c>
      <c r="GU94" s="279"/>
      <c r="GV94" s="297"/>
    </row>
    <row r="95" ht="38.25" spans="2:204">
      <c r="B95" s="75" t="s">
        <v>508</v>
      </c>
      <c r="C95" s="74" t="s">
        <v>369</v>
      </c>
      <c r="D95" s="55"/>
      <c r="E95" s="4" t="s">
        <v>359</v>
      </c>
      <c r="F95" s="57" t="s">
        <v>470</v>
      </c>
      <c r="G95" s="44" t="s">
        <v>450</v>
      </c>
      <c r="H95" s="6"/>
      <c r="I95" s="6"/>
      <c r="J95" s="6"/>
      <c r="K95" s="6"/>
      <c r="L95" s="6"/>
      <c r="M95" s="6"/>
      <c r="O95" s="4"/>
      <c r="P95" s="4"/>
      <c r="Q95" s="4"/>
      <c r="R95" s="4"/>
      <c r="S95" s="4"/>
      <c r="T95" s="4"/>
      <c r="U95" s="4"/>
      <c r="V95" s="4"/>
      <c r="W95" s="93"/>
      <c r="X95" s="92"/>
      <c r="Y95" s="93"/>
      <c r="Z95" s="92"/>
      <c r="AA95" s="93"/>
      <c r="AB95" s="92"/>
      <c r="AC95" s="93"/>
      <c r="AD95" s="92"/>
      <c r="AE95" s="135"/>
      <c r="AF95" s="92"/>
      <c r="AG95" s="135"/>
      <c r="AH95" s="92"/>
      <c r="AI95" s="135"/>
      <c r="AJ95" s="92"/>
      <c r="AK95" s="135"/>
      <c r="AL95" s="143"/>
      <c r="AM95" s="4"/>
      <c r="AN95" s="315"/>
      <c r="AO95" s="4"/>
      <c r="AP95" s="143"/>
      <c r="AQ95" s="4"/>
      <c r="AR95" s="143"/>
      <c r="AS95" s="4"/>
      <c r="AT95" s="4"/>
      <c r="AU95" s="143"/>
      <c r="AV95" s="4"/>
      <c r="AW95" s="143"/>
      <c r="AX95" s="4"/>
      <c r="AY95" s="143"/>
      <c r="AZ95" s="4"/>
      <c r="BA95" s="143"/>
      <c r="BB95" s="135"/>
      <c r="BC95" s="4"/>
      <c r="BD95" s="135"/>
      <c r="BE95" s="4"/>
      <c r="BF95" s="135"/>
      <c r="BG95" s="4"/>
      <c r="BH95" s="135"/>
      <c r="BM95" s="172"/>
      <c r="BN95" s="173"/>
      <c r="BO95" s="174"/>
      <c r="BP95" s="174"/>
      <c r="BQ95" s="174"/>
      <c r="BR95" s="174"/>
      <c r="BS95" s="174"/>
      <c r="BT95" s="172"/>
      <c r="BU95" s="9"/>
      <c r="BV95" s="9"/>
      <c r="BW95" s="9"/>
      <c r="BX95" s="181"/>
      <c r="BY95" s="9"/>
      <c r="BZ95" s="9"/>
      <c r="CA95" s="9"/>
      <c r="CB95" s="9"/>
      <c r="CC95" s="172"/>
      <c r="CD95" s="186"/>
      <c r="CE95" s="186"/>
      <c r="CF95" s="186"/>
      <c r="CG95" s="186"/>
      <c r="CH95" s="186"/>
      <c r="CI95" s="186"/>
      <c r="CJ95" s="187"/>
      <c r="CK95" s="194"/>
      <c r="CL95" s="194"/>
      <c r="CM95" s="194"/>
      <c r="CN95" s="194"/>
      <c r="CO95" s="195"/>
      <c r="CP95" s="196"/>
      <c r="CQ95" s="195"/>
      <c r="CR95" s="196"/>
      <c r="CS95" s="195"/>
      <c r="CT95" s="196"/>
      <c r="CU95" s="203"/>
      <c r="CV95" s="204"/>
      <c r="CW95" s="205"/>
      <c r="CX95" s="186"/>
      <c r="CY95" s="168"/>
      <c r="CZ95" s="168"/>
      <c r="DA95" s="168"/>
      <c r="DB95" s="168"/>
      <c r="DC95" s="168"/>
      <c r="DD95" s="205"/>
      <c r="DF95" s="194"/>
      <c r="DG95" s="194"/>
      <c r="DH95" s="194"/>
      <c r="DI95" s="194"/>
      <c r="DJ95" s="194"/>
      <c r="DK95" s="194"/>
      <c r="DL95" s="194"/>
      <c r="DM95" s="194"/>
      <c r="DP95" s="205"/>
      <c r="DQ95" s="178"/>
      <c r="DR95" s="178"/>
      <c r="DS95" s="178"/>
      <c r="DT95" s="178"/>
      <c r="DU95" s="178"/>
      <c r="DV95" s="229"/>
      <c r="DW95" s="178"/>
      <c r="DX95" s="194"/>
      <c r="DY95" s="194"/>
      <c r="DZ95" s="194"/>
      <c r="EA95" s="194"/>
      <c r="EB95" s="194"/>
      <c r="EC95" s="194"/>
      <c r="ED95" s="194"/>
      <c r="EE95" s="194"/>
      <c r="EF95" s="178"/>
      <c r="EG95" s="238"/>
      <c r="EH95" s="238"/>
      <c r="EI95" s="238"/>
      <c r="EJ95" s="238"/>
      <c r="EK95" s="194"/>
      <c r="EL95" s="194"/>
      <c r="EM95" s="194"/>
      <c r="EN95" s="194"/>
      <c r="EO95" s="194"/>
      <c r="EP95" s="194"/>
      <c r="EQ95" s="194"/>
      <c r="ER95" s="194"/>
      <c r="ET95" s="238"/>
      <c r="EU95" s="238"/>
      <c r="EV95" s="238"/>
      <c r="EW95" s="238"/>
      <c r="EX95" s="248"/>
      <c r="EY95" s="248"/>
      <c r="EZ95" s="248"/>
      <c r="FA95" s="248"/>
      <c r="FB95" s="249"/>
      <c r="FC95" s="249"/>
      <c r="FD95" s="249"/>
      <c r="FE95" s="249"/>
      <c r="FF95" s="252"/>
      <c r="FG95" s="252">
        <f t="shared" si="266"/>
        <v>0</v>
      </c>
      <c r="FH95" s="252"/>
      <c r="FI95" s="252">
        <f t="shared" si="228"/>
        <v>0</v>
      </c>
      <c r="FJ95" s="252"/>
      <c r="FK95" s="252">
        <f t="shared" si="229"/>
        <v>0</v>
      </c>
      <c r="FL95" s="252">
        <f t="shared" si="230"/>
        <v>0</v>
      </c>
      <c r="FM95" s="260"/>
      <c r="FN95" s="261">
        <v>815.36</v>
      </c>
      <c r="FO95" s="262">
        <f t="shared" si="267"/>
        <v>485.424576</v>
      </c>
      <c r="FP95" s="269">
        <f t="shared" si="92"/>
        <v>393.19390656</v>
      </c>
      <c r="FQ95" s="262">
        <f>FP95*0.7*1.05</f>
        <v>288.9975213216</v>
      </c>
      <c r="FR95" s="262"/>
      <c r="FS95" s="262">
        <f t="shared" si="231"/>
        <v>0</v>
      </c>
      <c r="FT95" s="262"/>
      <c r="FU95" s="262">
        <f t="shared" si="139"/>
        <v>0</v>
      </c>
      <c r="FV95" s="278">
        <v>1029</v>
      </c>
      <c r="FW95" s="279">
        <f t="shared" si="269"/>
        <v>833.49</v>
      </c>
      <c r="FX95" s="269">
        <f t="shared" si="56"/>
        <v>750.141</v>
      </c>
      <c r="FY95" s="279">
        <v>0</v>
      </c>
      <c r="FZ95" s="279">
        <f t="shared" si="232"/>
        <v>0</v>
      </c>
      <c r="GA95" s="279">
        <v>0</v>
      </c>
      <c r="GB95" s="279">
        <f t="shared" si="233"/>
        <v>0</v>
      </c>
      <c r="GC95" s="279">
        <v>0</v>
      </c>
      <c r="GD95" s="278">
        <v>539.36</v>
      </c>
      <c r="GE95" s="284">
        <f>FW95*0.9</f>
        <v>750.141</v>
      </c>
      <c r="GF95" s="284">
        <f>GG95*0.9</f>
        <v>0</v>
      </c>
      <c r="GG95" s="284">
        <v>0</v>
      </c>
      <c r="GH95" s="284">
        <f>GI95*0.9</f>
        <v>0</v>
      </c>
      <c r="GI95" s="284">
        <v>0</v>
      </c>
      <c r="GJ95" s="284">
        <f>GL95*0.9</f>
        <v>0</v>
      </c>
      <c r="GK95" s="279"/>
      <c r="GL95" s="279">
        <v>0</v>
      </c>
      <c r="GM95" s="290">
        <v>562</v>
      </c>
      <c r="GN95" s="265">
        <v>0</v>
      </c>
      <c r="GO95" s="265">
        <v>0</v>
      </c>
      <c r="GP95" s="265">
        <v>0</v>
      </c>
      <c r="GQ95" s="265">
        <v>0</v>
      </c>
      <c r="GR95" s="265">
        <v>0</v>
      </c>
      <c r="GS95" s="265">
        <v>0</v>
      </c>
      <c r="GU95" s="279"/>
      <c r="GV95" s="297"/>
    </row>
    <row r="96" ht="30" spans="2:204">
      <c r="B96" s="75" t="s">
        <v>508</v>
      </c>
      <c r="C96" s="74" t="s">
        <v>256</v>
      </c>
      <c r="D96" s="55"/>
      <c r="F96" s="57"/>
      <c r="G96" s="305" t="s">
        <v>527</v>
      </c>
      <c r="H96" s="6"/>
      <c r="I96" s="6"/>
      <c r="J96" s="6"/>
      <c r="K96" s="6"/>
      <c r="L96" s="6"/>
      <c r="M96" s="6"/>
      <c r="O96" s="4"/>
      <c r="P96" s="4"/>
      <c r="Q96" s="4"/>
      <c r="R96" s="4"/>
      <c r="S96" s="4"/>
      <c r="T96" s="4"/>
      <c r="U96" s="4"/>
      <c r="V96" s="4"/>
      <c r="W96" s="93"/>
      <c r="X96" s="92"/>
      <c r="Y96" s="93"/>
      <c r="Z96" s="92"/>
      <c r="AA96" s="93"/>
      <c r="AB96" s="92"/>
      <c r="AC96" s="93"/>
      <c r="AD96" s="92"/>
      <c r="AE96" s="135"/>
      <c r="AF96" s="92"/>
      <c r="AG96" s="135"/>
      <c r="AH96" s="92"/>
      <c r="AI96" s="135"/>
      <c r="AJ96" s="92"/>
      <c r="AK96" s="135"/>
      <c r="AL96" s="143"/>
      <c r="AM96" s="4"/>
      <c r="AN96" s="143"/>
      <c r="AO96" s="4"/>
      <c r="AP96" s="143"/>
      <c r="AQ96" s="4"/>
      <c r="AR96" s="143"/>
      <c r="AS96" s="4"/>
      <c r="AT96" s="4"/>
      <c r="AU96" s="143"/>
      <c r="AV96" s="4"/>
      <c r="AW96" s="143"/>
      <c r="AX96" s="4"/>
      <c r="AY96" s="143"/>
      <c r="AZ96" s="4"/>
      <c r="BA96" s="143"/>
      <c r="BB96" s="135"/>
      <c r="BC96" s="4"/>
      <c r="BD96" s="135"/>
      <c r="BE96" s="4"/>
      <c r="BF96" s="135"/>
      <c r="BG96" s="4"/>
      <c r="BH96" s="135"/>
      <c r="BM96" s="172"/>
      <c r="BN96" s="173"/>
      <c r="BO96" s="174"/>
      <c r="BP96" s="174"/>
      <c r="BQ96" s="174"/>
      <c r="BR96" s="174"/>
      <c r="BS96" s="174"/>
      <c r="BT96" s="172"/>
      <c r="BU96" s="9"/>
      <c r="BV96" s="9"/>
      <c r="BW96" s="9"/>
      <c r="BX96" s="181"/>
      <c r="BY96" s="9"/>
      <c r="BZ96" s="9"/>
      <c r="CA96" s="9"/>
      <c r="CB96" s="9"/>
      <c r="CC96" s="172"/>
      <c r="CD96" s="186"/>
      <c r="CE96" s="186"/>
      <c r="CF96" s="186"/>
      <c r="CG96" s="186"/>
      <c r="CH96" s="186"/>
      <c r="CI96" s="186"/>
      <c r="CJ96" s="187"/>
      <c r="CK96" s="194"/>
      <c r="CL96" s="194"/>
      <c r="CM96" s="194"/>
      <c r="CN96" s="194"/>
      <c r="CO96" s="195"/>
      <c r="CP96" s="196"/>
      <c r="CQ96" s="195"/>
      <c r="CR96" s="196"/>
      <c r="CS96" s="195"/>
      <c r="CT96" s="196"/>
      <c r="CU96" s="203"/>
      <c r="CV96" s="204"/>
      <c r="CW96" s="205"/>
      <c r="CX96" s="186"/>
      <c r="CY96" s="168"/>
      <c r="CZ96" s="168"/>
      <c r="DA96" s="168"/>
      <c r="DB96" s="168"/>
      <c r="DC96" s="168"/>
      <c r="DD96" s="187"/>
      <c r="DF96" s="194"/>
      <c r="DG96" s="194"/>
      <c r="DH96" s="194"/>
      <c r="DI96" s="194"/>
      <c r="DJ96" s="194"/>
      <c r="DK96" s="194"/>
      <c r="DL96" s="194"/>
      <c r="DM96" s="194"/>
      <c r="DP96" s="205"/>
      <c r="DQ96" s="178"/>
      <c r="DR96" s="178"/>
      <c r="DS96" s="178"/>
      <c r="DT96" s="178"/>
      <c r="DU96" s="178"/>
      <c r="DV96" s="323"/>
      <c r="DW96" s="178"/>
      <c r="DX96" s="194"/>
      <c r="DY96" s="194"/>
      <c r="DZ96" s="194"/>
      <c r="EA96" s="194"/>
      <c r="EB96" s="194"/>
      <c r="EC96" s="194"/>
      <c r="ED96" s="194"/>
      <c r="EE96" s="194"/>
      <c r="EF96" s="178"/>
      <c r="EG96" s="238"/>
      <c r="EH96" s="238"/>
      <c r="EI96" s="238"/>
      <c r="EJ96" s="238"/>
      <c r="EK96" s="194"/>
      <c r="EL96" s="194"/>
      <c r="EM96" s="194"/>
      <c r="EN96" s="194"/>
      <c r="EO96" s="194"/>
      <c r="EP96" s="194"/>
      <c r="EQ96" s="194"/>
      <c r="ER96" s="194"/>
      <c r="ET96" s="238"/>
      <c r="EU96" s="238"/>
      <c r="EV96" s="238"/>
      <c r="EW96" s="238"/>
      <c r="EX96" s="248"/>
      <c r="EY96" s="248"/>
      <c r="EZ96" s="248"/>
      <c r="FA96" s="248"/>
      <c r="FB96" s="249"/>
      <c r="FC96" s="249"/>
      <c r="FD96" s="249"/>
      <c r="FE96" s="249"/>
      <c r="FF96" s="252"/>
      <c r="FG96" s="252">
        <f t="shared" si="266"/>
        <v>0</v>
      </c>
      <c r="FH96" s="252"/>
      <c r="FI96" s="252">
        <f t="shared" si="228"/>
        <v>0</v>
      </c>
      <c r="FJ96" s="252"/>
      <c r="FK96" s="252">
        <f t="shared" si="229"/>
        <v>0</v>
      </c>
      <c r="FL96" s="252">
        <f t="shared" si="230"/>
        <v>0</v>
      </c>
      <c r="FM96" s="260"/>
      <c r="FN96" s="267"/>
      <c r="FO96" s="262">
        <f t="shared" si="267"/>
        <v>0</v>
      </c>
      <c r="FP96" s="269">
        <f t="shared" si="92"/>
        <v>0</v>
      </c>
      <c r="FQ96" s="262"/>
      <c r="FR96" s="262"/>
      <c r="FS96" s="262">
        <f t="shared" si="231"/>
        <v>0</v>
      </c>
      <c r="FT96" s="262"/>
      <c r="FU96" s="262">
        <f t="shared" si="139"/>
        <v>0</v>
      </c>
      <c r="FV96" s="278"/>
      <c r="FW96" s="279">
        <f t="shared" si="269"/>
        <v>0</v>
      </c>
      <c r="FX96" s="269">
        <f t="shared" si="56"/>
        <v>0</v>
      </c>
      <c r="FY96" s="279"/>
      <c r="FZ96" s="279">
        <f t="shared" si="232"/>
        <v>0</v>
      </c>
      <c r="GA96" s="279"/>
      <c r="GB96" s="279">
        <f t="shared" si="233"/>
        <v>0</v>
      </c>
      <c r="GC96" s="324"/>
      <c r="GD96" s="325"/>
      <c r="GE96" s="326"/>
      <c r="GF96" s="284"/>
      <c r="GG96" s="284"/>
      <c r="GH96" s="284"/>
      <c r="GI96" s="284"/>
      <c r="GJ96" s="284"/>
      <c r="GK96" s="279"/>
      <c r="GL96" s="279"/>
      <c r="GM96" s="290">
        <v>375</v>
      </c>
      <c r="GN96" s="265">
        <v>424</v>
      </c>
      <c r="GO96" s="265"/>
      <c r="GP96" s="265">
        <v>424</v>
      </c>
      <c r="GQ96" s="265"/>
      <c r="GR96" s="265">
        <v>419</v>
      </c>
      <c r="GS96" s="265">
        <v>0</v>
      </c>
      <c r="GU96" s="279"/>
      <c r="GV96" s="297"/>
    </row>
    <row r="97" ht="51" spans="2:204">
      <c r="B97" s="75" t="s">
        <v>508</v>
      </c>
      <c r="C97" s="74" t="s">
        <v>472</v>
      </c>
      <c r="D97" s="55"/>
      <c r="E97" s="4" t="s">
        <v>401</v>
      </c>
      <c r="F97" s="57" t="s">
        <v>381</v>
      </c>
      <c r="G97" s="54" t="s">
        <v>473</v>
      </c>
      <c r="H97" s="6"/>
      <c r="I97" s="6"/>
      <c r="J97" s="6"/>
      <c r="K97" s="6"/>
      <c r="L97" s="6"/>
      <c r="M97" s="6"/>
      <c r="O97" s="4"/>
      <c r="P97" s="4"/>
      <c r="Q97" s="4"/>
      <c r="R97" s="4"/>
      <c r="S97" s="4"/>
      <c r="T97" s="4"/>
      <c r="U97" s="4"/>
      <c r="V97" s="4"/>
      <c r="W97" s="93"/>
      <c r="X97" s="92">
        <f>Y97*0.9</f>
        <v>0</v>
      </c>
      <c r="Y97" s="93"/>
      <c r="Z97" s="92">
        <f>AA97*0.9</f>
        <v>0</v>
      </c>
      <c r="AA97" s="93"/>
      <c r="AB97" s="92">
        <f>AC97*0.9</f>
        <v>0</v>
      </c>
      <c r="AC97" s="93"/>
      <c r="AD97" s="92">
        <f>AE97*0.9</f>
        <v>0</v>
      </c>
      <c r="AE97" s="135"/>
      <c r="AF97" s="92">
        <v>0</v>
      </c>
      <c r="AG97" s="135"/>
      <c r="AH97" s="92">
        <v>0</v>
      </c>
      <c r="AI97" s="135"/>
      <c r="AJ97" s="92">
        <v>0</v>
      </c>
      <c r="AK97" s="135"/>
      <c r="AL97" s="143"/>
      <c r="AM97" s="4">
        <v>0</v>
      </c>
      <c r="AN97" s="143"/>
      <c r="AO97" s="4">
        <v>0</v>
      </c>
      <c r="AP97" s="143"/>
      <c r="AQ97" s="4">
        <v>0</v>
      </c>
      <c r="AR97" s="143"/>
      <c r="AS97" s="4"/>
      <c r="AT97" s="4"/>
      <c r="AU97" s="135"/>
      <c r="AV97" s="4"/>
      <c r="AW97" s="135"/>
      <c r="AX97" s="4"/>
      <c r="AY97" s="135"/>
      <c r="AZ97" s="4">
        <v>161.26</v>
      </c>
      <c r="BA97" s="143">
        <v>106.67349</v>
      </c>
      <c r="BB97" s="135"/>
      <c r="BC97" s="4"/>
      <c r="BD97" s="135"/>
      <c r="BE97" s="4"/>
      <c r="BF97" s="135"/>
      <c r="BG97" s="4">
        <v>161.26</v>
      </c>
      <c r="BH97" s="135">
        <v>118.53</v>
      </c>
      <c r="BM97" s="172">
        <f>AE97*0.9</f>
        <v>0</v>
      </c>
      <c r="BN97" s="173">
        <f>BM97*0.9</f>
        <v>0</v>
      </c>
      <c r="BO97" s="174">
        <f>AG97*0.9</f>
        <v>0</v>
      </c>
      <c r="BP97" s="174">
        <f>BO97*0.9</f>
        <v>0</v>
      </c>
      <c r="BQ97" s="174">
        <f>AI97*0.9</f>
        <v>0</v>
      </c>
      <c r="BR97" s="174">
        <f>BQ97*0.9</f>
        <v>0</v>
      </c>
      <c r="BS97" s="174">
        <f>BT97*0.9</f>
        <v>0</v>
      </c>
      <c r="BT97" s="172">
        <f>AK97*0.9</f>
        <v>0</v>
      </c>
      <c r="BU97" s="9">
        <f>AL97*0.9</f>
        <v>0</v>
      </c>
      <c r="BV97" s="9">
        <f>BU97*0.9</f>
        <v>0</v>
      </c>
      <c r="BW97" s="9">
        <f>AN97*0.9</f>
        <v>0</v>
      </c>
      <c r="BX97" s="181">
        <f>BW97*0.9</f>
        <v>0</v>
      </c>
      <c r="BY97" s="9">
        <f>AP97*0.9</f>
        <v>0</v>
      </c>
      <c r="BZ97" s="9">
        <f>BY97*0.9</f>
        <v>0</v>
      </c>
      <c r="CA97" s="9">
        <f>CB97*0.9</f>
        <v>0</v>
      </c>
      <c r="CB97" s="9">
        <f>AR97*0.9</f>
        <v>0</v>
      </c>
      <c r="CC97" s="172">
        <f>AU97*0.9</f>
        <v>0</v>
      </c>
      <c r="CD97" s="186">
        <f>CC97*0.9*0.9</f>
        <v>0</v>
      </c>
      <c r="CE97" s="186">
        <f>AW97*0.9</f>
        <v>0</v>
      </c>
      <c r="CF97" s="186">
        <f>CE97*0.9*0.9</f>
        <v>0</v>
      </c>
      <c r="CG97" s="186">
        <f>AY97*0.9</f>
        <v>0</v>
      </c>
      <c r="CH97" s="186">
        <f>CG97*0.9*0.9</f>
        <v>0</v>
      </c>
      <c r="CI97" s="186">
        <f>CJ97*0.9*0.9</f>
        <v>77.76497421</v>
      </c>
      <c r="CJ97" s="187">
        <f>BA97*0.9</f>
        <v>96.006141</v>
      </c>
      <c r="CK97" s="194">
        <f>CD97-CD97*10/100</f>
        <v>0</v>
      </c>
      <c r="CL97" s="194">
        <f>CF97-CF97*10/100</f>
        <v>0</v>
      </c>
      <c r="CM97" s="194">
        <f>CH97-CH97*10/100</f>
        <v>0</v>
      </c>
      <c r="CN97" s="194">
        <f>CI97-CI97*10/100</f>
        <v>69.988476789</v>
      </c>
      <c r="CO97" s="195">
        <f>BB97*0.9</f>
        <v>0</v>
      </c>
      <c r="CP97" s="196">
        <f>CO97*0.9*0.9</f>
        <v>0</v>
      </c>
      <c r="CQ97" s="195">
        <f>BD97*0.9</f>
        <v>0</v>
      </c>
      <c r="CR97" s="196">
        <f>CQ97*0.9*0.9</f>
        <v>0</v>
      </c>
      <c r="CS97" s="195">
        <f>BF97*0.9</f>
        <v>0</v>
      </c>
      <c r="CT97" s="196">
        <f>CS97*0.9*0.9</f>
        <v>0</v>
      </c>
      <c r="CU97" s="203">
        <f>CV97*0.9*0.9</f>
        <v>86.40837</v>
      </c>
      <c r="CV97" s="204">
        <f>BH97*0.9</f>
        <v>106.677</v>
      </c>
      <c r="CW97" s="205"/>
      <c r="CX97" s="186">
        <f>CW97*0.9*0.9</f>
        <v>0</v>
      </c>
      <c r="CY97" s="168"/>
      <c r="CZ97" s="168">
        <f>CY97*0.9*0.9</f>
        <v>0</v>
      </c>
      <c r="DA97" s="168"/>
      <c r="DB97" s="168">
        <f>DA97*0.9*0.9</f>
        <v>0</v>
      </c>
      <c r="DC97" s="168">
        <f>DD97*0.9*0.9</f>
        <v>86.40837</v>
      </c>
      <c r="DD97" s="187">
        <v>106.677</v>
      </c>
      <c r="DF97" s="194">
        <f>CX97-CX97*10/100</f>
        <v>0</v>
      </c>
      <c r="DG97" s="194">
        <f>DF97*0.9</f>
        <v>0</v>
      </c>
      <c r="DH97" s="194">
        <f>CZ97-CZ97*10/100</f>
        <v>0</v>
      </c>
      <c r="DI97" s="194">
        <f>DH97*0.9</f>
        <v>0</v>
      </c>
      <c r="DJ97" s="194">
        <f>DB97-DB97*10/100</f>
        <v>0</v>
      </c>
      <c r="DK97" s="194">
        <f>DJ97*0.9</f>
        <v>0</v>
      </c>
      <c r="DL97" s="194">
        <f>DM97*0.9</f>
        <v>69.9907797</v>
      </c>
      <c r="DM97" s="194">
        <f>DC97-DC97*10/100</f>
        <v>77.767533</v>
      </c>
      <c r="DP97" s="205"/>
      <c r="DQ97" s="178">
        <f>DP97*0.7*1.05*0.9</f>
        <v>0</v>
      </c>
      <c r="DR97" s="178"/>
      <c r="DS97" s="178">
        <f>DR97*0.7*1.05*0.9</f>
        <v>0</v>
      </c>
      <c r="DT97" s="178"/>
      <c r="DU97" s="178">
        <f>DT97*0.7*1.05</f>
        <v>0</v>
      </c>
      <c r="DV97" s="323"/>
      <c r="DW97" s="178">
        <f>96.01*0.9</f>
        <v>86.409</v>
      </c>
      <c r="DX97" s="194">
        <f>DQ97-DQ97*10/100</f>
        <v>0</v>
      </c>
      <c r="DY97" s="194">
        <f>DX97*0.9</f>
        <v>0</v>
      </c>
      <c r="DZ97" s="194">
        <f>DS97-DS97*10/100</f>
        <v>0</v>
      </c>
      <c r="EA97" s="194">
        <f>DZ97*0.9</f>
        <v>0</v>
      </c>
      <c r="EB97" s="194">
        <f>DU97-DU97*10/100</f>
        <v>0</v>
      </c>
      <c r="EC97" s="194">
        <f>EB97*0.9</f>
        <v>0</v>
      </c>
      <c r="ED97" s="194">
        <f>EE97*0.9</f>
        <v>69.99129</v>
      </c>
      <c r="EE97" s="194">
        <f>DW97-DW97*10/100</f>
        <v>77.7681</v>
      </c>
      <c r="EF97" s="178"/>
      <c r="EG97" s="238">
        <f>DQ97+EF97</f>
        <v>0</v>
      </c>
      <c r="EH97" s="238">
        <f>DS97+EF97</f>
        <v>0</v>
      </c>
      <c r="EI97" s="238">
        <f>DU97+EF97</f>
        <v>0</v>
      </c>
      <c r="EJ97" s="238">
        <f>DW97+EF97</f>
        <v>86.409</v>
      </c>
      <c r="EK97" s="194">
        <f>EG97-EG97*10/100</f>
        <v>0</v>
      </c>
      <c r="EL97" s="194">
        <f>EK97*0.9</f>
        <v>0</v>
      </c>
      <c r="EM97" s="194">
        <f>EH97-EH97*10/100</f>
        <v>0</v>
      </c>
      <c r="EN97" s="194">
        <f>EM97*0.9</f>
        <v>0</v>
      </c>
      <c r="EO97" s="194">
        <f>EI97-EI97*10/100</f>
        <v>0</v>
      </c>
      <c r="EP97" s="194">
        <f>EO97*0.9</f>
        <v>0</v>
      </c>
      <c r="EQ97" s="194">
        <f>ER97*0.9</f>
        <v>69.99129</v>
      </c>
      <c r="ER97" s="194">
        <f>EJ97-EJ97*10/100</f>
        <v>77.7681</v>
      </c>
      <c r="ET97" s="238">
        <v>0</v>
      </c>
      <c r="EU97" s="238">
        <v>0</v>
      </c>
      <c r="EV97" s="238">
        <v>0</v>
      </c>
      <c r="EW97" s="238">
        <v>0</v>
      </c>
      <c r="EX97" s="248">
        <f>ET97+(ET97*5/100)</f>
        <v>0</v>
      </c>
      <c r="EY97" s="248">
        <f>EU97+(EU97*5/100)</f>
        <v>0</v>
      </c>
      <c r="EZ97" s="248">
        <f>EV97+(EV97*5/100)</f>
        <v>0</v>
      </c>
      <c r="FA97" s="248">
        <f>EW97+(EW97*5/100)</f>
        <v>0</v>
      </c>
      <c r="FB97" s="249">
        <f>EX97-(EX97*30/100)</f>
        <v>0</v>
      </c>
      <c r="FC97" s="249">
        <f>EY97-(EY97*30/100)</f>
        <v>0</v>
      </c>
      <c r="FD97" s="249">
        <f>EZ97-(EZ97*30/100)</f>
        <v>0</v>
      </c>
      <c r="FE97" s="249">
        <f>FA97-(FA97*30/100)</f>
        <v>0</v>
      </c>
      <c r="FF97" s="252">
        <v>0</v>
      </c>
      <c r="FG97" s="252">
        <f t="shared" si="266"/>
        <v>0</v>
      </c>
      <c r="FH97" s="252">
        <v>0</v>
      </c>
      <c r="FI97" s="252">
        <f t="shared" si="228"/>
        <v>0</v>
      </c>
      <c r="FJ97" s="252">
        <v>0</v>
      </c>
      <c r="FK97" s="252">
        <f t="shared" si="229"/>
        <v>0</v>
      </c>
      <c r="FL97" s="252">
        <f t="shared" si="230"/>
        <v>45.9224073</v>
      </c>
      <c r="FM97" s="260">
        <v>69.993</v>
      </c>
      <c r="FN97" s="267"/>
      <c r="FO97" s="262">
        <f t="shared" si="267"/>
        <v>0</v>
      </c>
      <c r="FP97" s="269">
        <f t="shared" si="92"/>
        <v>0</v>
      </c>
      <c r="FQ97" s="262">
        <f>FP97*0.7*1.05</f>
        <v>0</v>
      </c>
      <c r="FR97" s="262"/>
      <c r="FS97" s="262">
        <f t="shared" si="231"/>
        <v>0</v>
      </c>
      <c r="FT97" s="262"/>
      <c r="FU97" s="262">
        <f t="shared" si="139"/>
        <v>0</v>
      </c>
      <c r="FV97" s="278">
        <v>0</v>
      </c>
      <c r="FW97" s="279">
        <f t="shared" si="269"/>
        <v>0</v>
      </c>
      <c r="FX97" s="269">
        <f t="shared" si="56"/>
        <v>0</v>
      </c>
      <c r="FY97" s="279">
        <v>0</v>
      </c>
      <c r="FZ97" s="279">
        <f t="shared" si="232"/>
        <v>0</v>
      </c>
      <c r="GA97" s="279">
        <v>0</v>
      </c>
      <c r="GB97" s="279">
        <f t="shared" si="233"/>
        <v>41.33016657</v>
      </c>
      <c r="GC97" s="324">
        <v>0</v>
      </c>
      <c r="GD97" s="325">
        <v>0</v>
      </c>
      <c r="GE97" s="326">
        <f>GD97*0.9</f>
        <v>0</v>
      </c>
      <c r="GF97" s="284">
        <f>GG97*0.9</f>
        <v>0</v>
      </c>
      <c r="GG97" s="284">
        <v>0</v>
      </c>
      <c r="GH97" s="284">
        <f>GI97*0.9</f>
        <v>0</v>
      </c>
      <c r="GI97" s="284">
        <v>0</v>
      </c>
      <c r="GJ97" s="284">
        <f>GL97*0.9</f>
        <v>45.918</v>
      </c>
      <c r="GK97" s="279"/>
      <c r="GL97" s="279">
        <v>51.02</v>
      </c>
      <c r="GM97" s="290">
        <v>0</v>
      </c>
      <c r="GN97" s="265">
        <v>0</v>
      </c>
      <c r="GO97" s="265">
        <v>0</v>
      </c>
      <c r="GP97" s="265">
        <v>0</v>
      </c>
      <c r="GQ97" s="265">
        <v>0</v>
      </c>
      <c r="GR97" s="265">
        <v>0</v>
      </c>
      <c r="GS97" s="265">
        <v>0</v>
      </c>
      <c r="GU97" s="279"/>
      <c r="GV97" s="297"/>
    </row>
    <row r="98" s="2" customFormat="1" spans="2:204">
      <c r="B98" s="75"/>
      <c r="C98" s="306"/>
      <c r="D98" s="303"/>
      <c r="E98" s="303"/>
      <c r="F98" s="303"/>
      <c r="G98" s="307"/>
      <c r="H98" s="308"/>
      <c r="I98" s="303"/>
      <c r="J98" s="303"/>
      <c r="K98" s="303"/>
      <c r="L98" s="303"/>
      <c r="M98" s="303"/>
      <c r="N98" s="303"/>
      <c r="AL98" s="316"/>
      <c r="AN98" s="316"/>
      <c r="AP98" s="316"/>
      <c r="AR98" s="316"/>
      <c r="AU98" s="316"/>
      <c r="AW98" s="316"/>
      <c r="AY98" s="316"/>
      <c r="BA98" s="316"/>
      <c r="CD98" s="318"/>
      <c r="CE98" s="318"/>
      <c r="CF98" s="318"/>
      <c r="CG98" s="318"/>
      <c r="CH98" s="318"/>
      <c r="CI98" s="318"/>
      <c r="CJ98" s="318"/>
      <c r="CK98" s="318"/>
      <c r="CL98" s="318"/>
      <c r="CM98" s="318"/>
      <c r="CN98" s="318"/>
      <c r="CO98" s="318"/>
      <c r="CP98" s="318"/>
      <c r="CQ98" s="318"/>
      <c r="CR98" s="318"/>
      <c r="CS98" s="318"/>
      <c r="CT98" s="318"/>
      <c r="CU98" s="318"/>
      <c r="CV98" s="318"/>
      <c r="CW98" s="318"/>
      <c r="CX98" s="318"/>
      <c r="CY98" s="318"/>
      <c r="CZ98" s="318"/>
      <c r="DA98" s="318"/>
      <c r="DB98" s="318"/>
      <c r="DC98" s="318"/>
      <c r="DD98" s="318"/>
      <c r="DE98" s="318"/>
      <c r="DF98" s="318"/>
      <c r="DG98" s="318"/>
      <c r="DH98" s="318"/>
      <c r="DI98" s="321"/>
      <c r="DJ98" s="318"/>
      <c r="DK98" s="318"/>
      <c r="DL98" s="318"/>
      <c r="DM98" s="318"/>
      <c r="DN98" s="318"/>
      <c r="DO98" s="318"/>
      <c r="DP98" s="318"/>
      <c r="DQ98" s="318"/>
      <c r="DR98" s="318"/>
      <c r="DS98" s="318"/>
      <c r="DT98" s="318"/>
      <c r="DU98" s="318"/>
      <c r="DV98" s="318"/>
      <c r="DW98" s="318"/>
      <c r="DX98" s="318"/>
      <c r="DY98" s="321"/>
      <c r="DZ98" s="318"/>
      <c r="EA98" s="318"/>
      <c r="EB98" s="318"/>
      <c r="EC98" s="318"/>
      <c r="ED98" s="318"/>
      <c r="EE98" s="318"/>
      <c r="EF98" s="318"/>
      <c r="EG98" s="318"/>
      <c r="EH98" s="318"/>
      <c r="EI98" s="318"/>
      <c r="EJ98" s="318"/>
      <c r="EK98" s="318"/>
      <c r="EL98" s="318"/>
      <c r="EM98" s="318"/>
      <c r="EN98" s="318"/>
      <c r="EO98" s="318"/>
      <c r="EP98" s="318"/>
      <c r="EQ98" s="318"/>
      <c r="ER98" s="318"/>
      <c r="FG98" s="318"/>
      <c r="FH98" s="318"/>
      <c r="FI98" s="318"/>
      <c r="FJ98" s="318"/>
      <c r="FK98" s="318"/>
      <c r="FL98" s="318"/>
      <c r="FM98" s="318"/>
      <c r="FN98" s="318"/>
      <c r="FO98" s="318"/>
      <c r="FP98" s="318"/>
      <c r="FQ98" s="318"/>
      <c r="FR98" s="318"/>
      <c r="FS98" s="318"/>
      <c r="FT98" s="318"/>
      <c r="FU98" s="318"/>
      <c r="FV98" s="15"/>
      <c r="FW98" s="318"/>
      <c r="FX98" s="318"/>
      <c r="FY98" s="318"/>
      <c r="FZ98" s="318"/>
      <c r="GA98" s="318"/>
      <c r="GB98" s="233"/>
      <c r="GC98" s="327"/>
      <c r="GD98" s="327"/>
      <c r="GE98" s="328"/>
      <c r="GF98" s="329"/>
      <c r="GG98" s="329"/>
      <c r="GH98" s="329"/>
      <c r="GI98" s="329"/>
      <c r="GJ98" s="329"/>
      <c r="GK98" s="319"/>
      <c r="GL98" s="319"/>
      <c r="GM98" s="328"/>
      <c r="GN98" s="318"/>
      <c r="GO98" s="318"/>
      <c r="GP98" s="318"/>
      <c r="GQ98" s="318"/>
      <c r="GR98" s="318"/>
      <c r="GS98" s="318"/>
      <c r="GU98" s="17"/>
      <c r="GV98" s="17"/>
    </row>
    <row r="99" s="2" customFormat="1" spans="2:204">
      <c r="B99" s="303"/>
      <c r="C99" s="306"/>
      <c r="D99" s="303"/>
      <c r="E99" s="303"/>
      <c r="F99" s="303"/>
      <c r="G99" s="306"/>
      <c r="H99" s="303"/>
      <c r="I99" s="303"/>
      <c r="J99" s="303"/>
      <c r="K99" s="303"/>
      <c r="L99" s="303"/>
      <c r="M99" s="303"/>
      <c r="N99" s="303"/>
      <c r="AL99" s="316"/>
      <c r="AN99" s="316"/>
      <c r="AP99" s="316"/>
      <c r="AR99" s="316"/>
      <c r="AU99" s="316"/>
      <c r="AW99" s="316"/>
      <c r="AY99" s="316"/>
      <c r="BA99" s="316"/>
      <c r="CD99" s="318"/>
      <c r="CE99" s="318"/>
      <c r="CF99" s="318"/>
      <c r="CG99" s="318"/>
      <c r="CH99" s="318"/>
      <c r="CI99" s="318"/>
      <c r="CJ99" s="318"/>
      <c r="CK99" s="318"/>
      <c r="CL99" s="318"/>
      <c r="CM99" s="318"/>
      <c r="CN99" s="318"/>
      <c r="CO99" s="318"/>
      <c r="CP99" s="318"/>
      <c r="CQ99" s="318"/>
      <c r="CR99" s="318"/>
      <c r="CS99" s="318"/>
      <c r="CT99" s="318"/>
      <c r="CU99" s="318"/>
      <c r="CV99" s="318"/>
      <c r="CW99" s="318"/>
      <c r="CX99" s="318"/>
      <c r="CY99" s="318"/>
      <c r="CZ99" s="318"/>
      <c r="DA99" s="318"/>
      <c r="DB99" s="318"/>
      <c r="DC99" s="318"/>
      <c r="DD99" s="318"/>
      <c r="DE99" s="318"/>
      <c r="DF99" s="318"/>
      <c r="DG99" s="318"/>
      <c r="DH99" s="318"/>
      <c r="DI99" s="321"/>
      <c r="DJ99" s="318"/>
      <c r="DK99" s="318"/>
      <c r="DL99" s="318"/>
      <c r="DM99" s="318"/>
      <c r="DN99" s="318"/>
      <c r="DO99" s="318"/>
      <c r="DP99" s="318"/>
      <c r="DQ99" s="318"/>
      <c r="DR99" s="318"/>
      <c r="DS99" s="318"/>
      <c r="DT99" s="318"/>
      <c r="DU99" s="318"/>
      <c r="DV99" s="318"/>
      <c r="DW99" s="318"/>
      <c r="DX99" s="318"/>
      <c r="DY99" s="321"/>
      <c r="DZ99" s="318"/>
      <c r="EA99" s="318"/>
      <c r="EB99" s="318"/>
      <c r="EC99" s="318"/>
      <c r="ED99" s="318"/>
      <c r="EE99" s="318"/>
      <c r="EF99" s="318"/>
      <c r="EG99" s="318"/>
      <c r="EH99" s="318"/>
      <c r="EI99" s="318"/>
      <c r="EJ99" s="318"/>
      <c r="EK99" s="318"/>
      <c r="EL99" s="318"/>
      <c r="EM99" s="318"/>
      <c r="EN99" s="318"/>
      <c r="EO99" s="318"/>
      <c r="EP99" s="318"/>
      <c r="EQ99" s="318"/>
      <c r="ER99" s="318"/>
      <c r="FG99" s="318"/>
      <c r="FH99" s="318"/>
      <c r="FI99" s="318"/>
      <c r="FJ99" s="318"/>
      <c r="FK99" s="318"/>
      <c r="FL99" s="318"/>
      <c r="FM99" s="318"/>
      <c r="FN99" s="318"/>
      <c r="FO99" s="318"/>
      <c r="FP99" s="318"/>
      <c r="FQ99" s="318"/>
      <c r="FR99" s="318"/>
      <c r="FS99" s="318"/>
      <c r="FT99" s="318"/>
      <c r="FU99" s="318"/>
      <c r="FV99" s="15"/>
      <c r="FW99" s="318"/>
      <c r="FX99" s="318"/>
      <c r="FY99" s="318"/>
      <c r="FZ99" s="318"/>
      <c r="GA99" s="318"/>
      <c r="GB99" s="233"/>
      <c r="GC99" s="327"/>
      <c r="GD99" s="327"/>
      <c r="GE99" s="328"/>
      <c r="GF99" s="329"/>
      <c r="GG99" s="329"/>
      <c r="GH99" s="329"/>
      <c r="GI99" s="329"/>
      <c r="GJ99" s="329"/>
      <c r="GK99" s="319"/>
      <c r="GL99" s="319"/>
      <c r="GM99" s="328"/>
      <c r="GN99" s="318"/>
      <c r="GO99" s="318"/>
      <c r="GP99" s="318"/>
      <c r="GQ99" s="318"/>
      <c r="GR99" s="318"/>
      <c r="GS99" s="318"/>
      <c r="GU99" s="17"/>
      <c r="GV99" s="17"/>
    </row>
    <row r="100" s="2" customFormat="1" spans="2:204">
      <c r="B100" s="303"/>
      <c r="C100" s="306"/>
      <c r="D100" s="303"/>
      <c r="E100" s="303"/>
      <c r="F100" s="303"/>
      <c r="G100" s="306"/>
      <c r="H100" s="303"/>
      <c r="I100" s="303"/>
      <c r="J100" s="303"/>
      <c r="K100" s="303"/>
      <c r="L100" s="303"/>
      <c r="M100" s="303"/>
      <c r="N100" s="303"/>
      <c r="AL100" s="316"/>
      <c r="AN100" s="316"/>
      <c r="AP100" s="316"/>
      <c r="AR100" s="316"/>
      <c r="AU100" s="316"/>
      <c r="AW100" s="316"/>
      <c r="AY100" s="316"/>
      <c r="BA100" s="316"/>
      <c r="CD100" s="318"/>
      <c r="CE100" s="318"/>
      <c r="CF100" s="318"/>
      <c r="CG100" s="318"/>
      <c r="CH100" s="318"/>
      <c r="CI100" s="318"/>
      <c r="CJ100" s="318"/>
      <c r="CK100" s="318"/>
      <c r="CL100" s="318"/>
      <c r="CM100" s="318"/>
      <c r="CN100" s="318"/>
      <c r="CO100" s="318"/>
      <c r="CP100" s="318"/>
      <c r="CQ100" s="318"/>
      <c r="CR100" s="318"/>
      <c r="CS100" s="318"/>
      <c r="CT100" s="318"/>
      <c r="CU100" s="318"/>
      <c r="CV100" s="318"/>
      <c r="CW100" s="318"/>
      <c r="CX100" s="318"/>
      <c r="CY100" s="318"/>
      <c r="CZ100" s="318"/>
      <c r="DA100" s="318"/>
      <c r="DB100" s="318"/>
      <c r="DC100" s="318"/>
      <c r="DD100" s="318"/>
      <c r="DE100" s="318"/>
      <c r="DF100" s="318"/>
      <c r="DG100" s="318"/>
      <c r="DH100" s="318"/>
      <c r="DI100" s="321"/>
      <c r="DJ100" s="318"/>
      <c r="DK100" s="318"/>
      <c r="DL100" s="318"/>
      <c r="DM100" s="318"/>
      <c r="DN100" s="318"/>
      <c r="DO100" s="318"/>
      <c r="DP100" s="318"/>
      <c r="DQ100" s="318"/>
      <c r="DR100" s="318"/>
      <c r="DS100" s="318"/>
      <c r="DT100" s="318"/>
      <c r="DU100" s="318"/>
      <c r="DV100" s="318"/>
      <c r="DW100" s="318"/>
      <c r="DX100" s="318"/>
      <c r="DY100" s="321"/>
      <c r="DZ100" s="318"/>
      <c r="EA100" s="318"/>
      <c r="EB100" s="318"/>
      <c r="EC100" s="318"/>
      <c r="ED100" s="318"/>
      <c r="EE100" s="318"/>
      <c r="EF100" s="318"/>
      <c r="EG100" s="318"/>
      <c r="EH100" s="318"/>
      <c r="EI100" s="318"/>
      <c r="EJ100" s="318"/>
      <c r="EK100" s="318"/>
      <c r="EL100" s="318"/>
      <c r="EM100" s="318"/>
      <c r="EN100" s="318"/>
      <c r="EO100" s="318"/>
      <c r="EP100" s="318"/>
      <c r="EQ100" s="318"/>
      <c r="ER100" s="318"/>
      <c r="FG100" s="318"/>
      <c r="FH100" s="318"/>
      <c r="FI100" s="318"/>
      <c r="FJ100" s="318"/>
      <c r="FK100" s="318"/>
      <c r="FL100" s="318"/>
      <c r="FM100" s="318"/>
      <c r="FN100" s="318"/>
      <c r="FO100" s="318"/>
      <c r="FP100" s="318"/>
      <c r="FQ100" s="318"/>
      <c r="FR100" s="318"/>
      <c r="FS100" s="318"/>
      <c r="FT100" s="318"/>
      <c r="FU100" s="318"/>
      <c r="FV100" s="15"/>
      <c r="FW100" s="318"/>
      <c r="FX100" s="318"/>
      <c r="FY100" s="318"/>
      <c r="FZ100" s="318"/>
      <c r="GA100" s="318"/>
      <c r="GB100" s="233"/>
      <c r="GC100" s="327"/>
      <c r="GD100" s="327"/>
      <c r="GE100" s="328"/>
      <c r="GF100" s="329"/>
      <c r="GG100" s="329"/>
      <c r="GH100" s="329"/>
      <c r="GI100" s="329"/>
      <c r="GJ100" s="329"/>
      <c r="GK100" s="319"/>
      <c r="GL100" s="319"/>
      <c r="GM100" s="328"/>
      <c r="GN100" s="318"/>
      <c r="GO100" s="318"/>
      <c r="GP100" s="318"/>
      <c r="GQ100" s="318"/>
      <c r="GR100" s="318"/>
      <c r="GS100" s="318"/>
      <c r="GU100" s="17"/>
      <c r="GV100" s="17"/>
    </row>
    <row r="101" s="2" customFormat="1" spans="2:204">
      <c r="B101" s="303"/>
      <c r="C101" s="306"/>
      <c r="D101" s="303"/>
      <c r="E101" s="303"/>
      <c r="F101" s="303"/>
      <c r="G101" s="306"/>
      <c r="H101" s="303"/>
      <c r="I101" s="303"/>
      <c r="J101" s="303"/>
      <c r="K101" s="303"/>
      <c r="L101" s="303"/>
      <c r="M101" s="303"/>
      <c r="N101" s="303"/>
      <c r="AL101" s="316"/>
      <c r="AN101" s="316"/>
      <c r="AP101" s="316"/>
      <c r="AR101" s="316"/>
      <c r="AU101" s="316"/>
      <c r="AW101" s="316"/>
      <c r="AY101" s="316"/>
      <c r="BA101" s="316"/>
      <c r="CD101" s="318"/>
      <c r="CE101" s="318"/>
      <c r="CF101" s="318"/>
      <c r="CG101" s="318"/>
      <c r="CH101" s="318"/>
      <c r="CI101" s="318"/>
      <c r="CJ101" s="318"/>
      <c r="CK101" s="318"/>
      <c r="CL101" s="318"/>
      <c r="CM101" s="318"/>
      <c r="CN101" s="318"/>
      <c r="CO101" s="318"/>
      <c r="CP101" s="318"/>
      <c r="CQ101" s="318"/>
      <c r="CR101" s="318"/>
      <c r="CS101" s="318"/>
      <c r="CT101" s="318"/>
      <c r="CU101" s="318"/>
      <c r="CV101" s="318"/>
      <c r="CW101" s="318"/>
      <c r="CX101" s="318"/>
      <c r="CY101" s="318"/>
      <c r="CZ101" s="318"/>
      <c r="DA101" s="318"/>
      <c r="DB101" s="318"/>
      <c r="DC101" s="318"/>
      <c r="DD101" s="318"/>
      <c r="DE101" s="318"/>
      <c r="DF101" s="318"/>
      <c r="DG101" s="318"/>
      <c r="DH101" s="318"/>
      <c r="DI101" s="321"/>
      <c r="DJ101" s="318"/>
      <c r="DK101" s="318"/>
      <c r="DL101" s="318"/>
      <c r="DM101" s="318"/>
      <c r="DN101" s="318"/>
      <c r="DO101" s="318"/>
      <c r="DP101" s="318"/>
      <c r="DQ101" s="318"/>
      <c r="DR101" s="318"/>
      <c r="DS101" s="318"/>
      <c r="DT101" s="318"/>
      <c r="DU101" s="318"/>
      <c r="DV101" s="318"/>
      <c r="DW101" s="318"/>
      <c r="DX101" s="318"/>
      <c r="DY101" s="321"/>
      <c r="DZ101" s="318"/>
      <c r="EA101" s="318"/>
      <c r="EB101" s="318"/>
      <c r="EC101" s="318"/>
      <c r="ED101" s="318"/>
      <c r="EE101" s="318"/>
      <c r="EF101" s="318"/>
      <c r="EG101" s="318"/>
      <c r="EH101" s="318"/>
      <c r="EI101" s="318"/>
      <c r="EJ101" s="318"/>
      <c r="EK101" s="318"/>
      <c r="EL101" s="318"/>
      <c r="EM101" s="318"/>
      <c r="EN101" s="318"/>
      <c r="EO101" s="318"/>
      <c r="EP101" s="318"/>
      <c r="EQ101" s="318"/>
      <c r="ER101" s="318"/>
      <c r="FG101" s="318"/>
      <c r="FH101" s="318"/>
      <c r="FI101" s="318"/>
      <c r="FJ101" s="318"/>
      <c r="FK101" s="318"/>
      <c r="FL101" s="318"/>
      <c r="FM101" s="318"/>
      <c r="FN101" s="318"/>
      <c r="FO101" s="318"/>
      <c r="FP101" s="318"/>
      <c r="FQ101" s="318"/>
      <c r="FR101" s="318"/>
      <c r="FS101" s="318"/>
      <c r="FT101" s="318"/>
      <c r="FU101" s="318"/>
      <c r="FV101" s="15"/>
      <c r="FW101" s="318"/>
      <c r="FX101" s="318"/>
      <c r="FY101" s="318"/>
      <c r="FZ101" s="318"/>
      <c r="GA101" s="318"/>
      <c r="GB101" s="318"/>
      <c r="GC101" s="319"/>
      <c r="GD101" s="15"/>
      <c r="GE101" s="329"/>
      <c r="GF101" s="329"/>
      <c r="GG101" s="329"/>
      <c r="GH101" s="329"/>
      <c r="GI101" s="329"/>
      <c r="GJ101" s="329"/>
      <c r="GK101" s="319"/>
      <c r="GL101" s="319"/>
      <c r="GM101" s="329"/>
      <c r="GN101" s="318"/>
      <c r="GO101" s="318"/>
      <c r="GP101" s="318"/>
      <c r="GQ101" s="318"/>
      <c r="GR101" s="318"/>
      <c r="GS101" s="318"/>
      <c r="GU101" s="17"/>
      <c r="GV101" s="17"/>
    </row>
    <row r="102" s="1" customFormat="1" spans="2:204">
      <c r="B102" s="309"/>
      <c r="C102" s="310"/>
      <c r="D102" s="309"/>
      <c r="E102" s="309"/>
      <c r="F102" s="309"/>
      <c r="G102" s="310"/>
      <c r="H102" s="309"/>
      <c r="I102" s="309"/>
      <c r="J102" s="309"/>
      <c r="K102" s="309"/>
      <c r="L102" s="309"/>
      <c r="M102" s="309"/>
      <c r="N102" s="309"/>
      <c r="AL102" s="317"/>
      <c r="AN102" s="317"/>
      <c r="AP102" s="317"/>
      <c r="AR102" s="317"/>
      <c r="AU102" s="317"/>
      <c r="AW102" s="317"/>
      <c r="AY102" s="317"/>
      <c r="BA102" s="317"/>
      <c r="CD102" s="319"/>
      <c r="CE102" s="319"/>
      <c r="CF102" s="319"/>
      <c r="CG102" s="319"/>
      <c r="CH102" s="319"/>
      <c r="CI102" s="319"/>
      <c r="CJ102" s="319"/>
      <c r="CK102" s="319"/>
      <c r="CL102" s="319"/>
      <c r="CM102" s="319"/>
      <c r="CN102" s="319"/>
      <c r="CO102" s="319"/>
      <c r="CP102" s="319"/>
      <c r="CQ102" s="319"/>
      <c r="CR102" s="319"/>
      <c r="CS102" s="319"/>
      <c r="CT102" s="319"/>
      <c r="CU102" s="319"/>
      <c r="CV102" s="319"/>
      <c r="CW102" s="319"/>
      <c r="CX102" s="319"/>
      <c r="CY102" s="319"/>
      <c r="CZ102" s="319"/>
      <c r="DA102" s="319"/>
      <c r="DB102" s="319"/>
      <c r="DC102" s="319"/>
      <c r="DD102" s="319"/>
      <c r="DE102" s="319"/>
      <c r="DF102" s="319"/>
      <c r="DG102" s="319"/>
      <c r="DH102" s="319"/>
      <c r="DI102" s="322"/>
      <c r="DJ102" s="319"/>
      <c r="DK102" s="319"/>
      <c r="DL102" s="319"/>
      <c r="DM102" s="319"/>
      <c r="DN102" s="319"/>
      <c r="DO102" s="319"/>
      <c r="DP102" s="319"/>
      <c r="DQ102" s="319"/>
      <c r="DR102" s="319"/>
      <c r="DS102" s="319"/>
      <c r="DT102" s="319"/>
      <c r="DU102" s="319"/>
      <c r="DV102" s="319"/>
      <c r="DW102" s="319"/>
      <c r="DX102" s="319"/>
      <c r="DY102" s="322"/>
      <c r="DZ102" s="319"/>
      <c r="EA102" s="319"/>
      <c r="EB102" s="319"/>
      <c r="EC102" s="319"/>
      <c r="ED102" s="319"/>
      <c r="EE102" s="319"/>
      <c r="EF102" s="319"/>
      <c r="EG102" s="319"/>
      <c r="EH102" s="319"/>
      <c r="EI102" s="319"/>
      <c r="EJ102" s="319"/>
      <c r="EK102" s="319"/>
      <c r="EL102" s="319"/>
      <c r="EM102" s="319"/>
      <c r="EN102" s="319"/>
      <c r="EO102" s="319"/>
      <c r="EP102" s="319"/>
      <c r="EQ102" s="319"/>
      <c r="ER102" s="319"/>
      <c r="FG102" s="319"/>
      <c r="FH102" s="319"/>
      <c r="FI102" s="319"/>
      <c r="FJ102" s="319"/>
      <c r="FK102" s="319"/>
      <c r="FL102" s="319"/>
      <c r="FM102" s="319"/>
      <c r="FN102" s="319"/>
      <c r="FO102" s="319"/>
      <c r="FP102" s="319"/>
      <c r="FQ102" s="319"/>
      <c r="FR102" s="319"/>
      <c r="FS102" s="319"/>
      <c r="FT102" s="319"/>
      <c r="FU102" s="319"/>
      <c r="FV102" s="319"/>
      <c r="FW102" s="319"/>
      <c r="FX102" s="319"/>
      <c r="FY102" s="319"/>
      <c r="FZ102" s="319"/>
      <c r="GA102" s="319"/>
      <c r="GB102" s="319"/>
      <c r="GC102" s="319"/>
      <c r="GD102" s="319"/>
      <c r="GE102" s="330"/>
      <c r="GF102" s="330"/>
      <c r="GG102" s="330"/>
      <c r="GH102" s="330"/>
      <c r="GI102" s="330"/>
      <c r="GJ102" s="330"/>
      <c r="GK102" s="319"/>
      <c r="GL102" s="319"/>
      <c r="GM102" s="330"/>
      <c r="GN102" s="319"/>
      <c r="GO102" s="319"/>
      <c r="GP102" s="319"/>
      <c r="GQ102" s="319"/>
      <c r="GR102" s="319"/>
      <c r="GS102" s="319"/>
      <c r="GU102" s="334"/>
      <c r="GV102" s="334"/>
    </row>
    <row r="103" s="1" customFormat="1" spans="2:204">
      <c r="B103" s="309"/>
      <c r="C103" s="310"/>
      <c r="D103" s="309"/>
      <c r="E103" s="309"/>
      <c r="F103" s="309"/>
      <c r="G103" s="310"/>
      <c r="H103" s="309"/>
      <c r="I103" s="309"/>
      <c r="J103" s="309"/>
      <c r="K103" s="309"/>
      <c r="L103" s="309"/>
      <c r="M103" s="309"/>
      <c r="N103" s="309"/>
      <c r="AL103" s="317"/>
      <c r="AN103" s="317"/>
      <c r="AP103" s="317"/>
      <c r="AR103" s="317"/>
      <c r="AU103" s="317"/>
      <c r="AW103" s="317"/>
      <c r="AY103" s="317"/>
      <c r="BA103" s="317"/>
      <c r="CD103" s="319"/>
      <c r="CE103" s="319"/>
      <c r="CF103" s="319"/>
      <c r="CG103" s="319"/>
      <c r="CH103" s="319"/>
      <c r="CI103" s="319"/>
      <c r="CJ103" s="319"/>
      <c r="CK103" s="319"/>
      <c r="CL103" s="319"/>
      <c r="CM103" s="319"/>
      <c r="CN103" s="319"/>
      <c r="CO103" s="319"/>
      <c r="CP103" s="319"/>
      <c r="CQ103" s="319"/>
      <c r="CR103" s="319"/>
      <c r="CS103" s="319"/>
      <c r="CT103" s="319"/>
      <c r="CU103" s="319"/>
      <c r="CV103" s="319"/>
      <c r="CW103" s="319"/>
      <c r="CX103" s="319"/>
      <c r="CY103" s="319"/>
      <c r="CZ103" s="319"/>
      <c r="DA103" s="319"/>
      <c r="DB103" s="319"/>
      <c r="DC103" s="319"/>
      <c r="DD103" s="319"/>
      <c r="DE103" s="319"/>
      <c r="DF103" s="319"/>
      <c r="DG103" s="319"/>
      <c r="DH103" s="319"/>
      <c r="DI103" s="322"/>
      <c r="DJ103" s="319"/>
      <c r="DK103" s="319"/>
      <c r="DL103" s="319"/>
      <c r="DM103" s="319"/>
      <c r="DN103" s="319"/>
      <c r="DO103" s="319"/>
      <c r="DP103" s="319"/>
      <c r="DQ103" s="319"/>
      <c r="DR103" s="319"/>
      <c r="DS103" s="319"/>
      <c r="DT103" s="319"/>
      <c r="DU103" s="319"/>
      <c r="DV103" s="319"/>
      <c r="DW103" s="319"/>
      <c r="DX103" s="319"/>
      <c r="DY103" s="322"/>
      <c r="DZ103" s="319"/>
      <c r="EA103" s="319"/>
      <c r="EB103" s="319"/>
      <c r="EC103" s="319"/>
      <c r="ED103" s="319"/>
      <c r="EE103" s="319"/>
      <c r="EF103" s="319"/>
      <c r="EG103" s="319"/>
      <c r="EH103" s="319"/>
      <c r="EI103" s="319"/>
      <c r="EJ103" s="319"/>
      <c r="EK103" s="319"/>
      <c r="EL103" s="319"/>
      <c r="EM103" s="319"/>
      <c r="EN103" s="319"/>
      <c r="EO103" s="319"/>
      <c r="EP103" s="319"/>
      <c r="EQ103" s="319"/>
      <c r="ER103" s="319"/>
      <c r="FG103" s="319"/>
      <c r="FH103" s="319"/>
      <c r="FI103" s="319"/>
      <c r="FJ103" s="319"/>
      <c r="FK103" s="319"/>
      <c r="FL103" s="319"/>
      <c r="FM103" s="319"/>
      <c r="FN103" s="319"/>
      <c r="FO103" s="319"/>
      <c r="FP103" s="319"/>
      <c r="FQ103" s="319"/>
      <c r="FR103" s="319"/>
      <c r="FS103" s="319"/>
      <c r="FT103" s="319"/>
      <c r="FU103" s="319"/>
      <c r="FV103" s="319"/>
      <c r="FW103" s="319"/>
      <c r="FX103" s="319"/>
      <c r="FY103" s="319"/>
      <c r="FZ103" s="319"/>
      <c r="GA103" s="319"/>
      <c r="GB103" s="319"/>
      <c r="GC103" s="319"/>
      <c r="GD103" s="319"/>
      <c r="GE103" s="330"/>
      <c r="GF103" s="330"/>
      <c r="GG103" s="330"/>
      <c r="GH103" s="330"/>
      <c r="GI103" s="330"/>
      <c r="GJ103" s="330"/>
      <c r="GK103" s="319"/>
      <c r="GL103" s="319"/>
      <c r="GM103" s="330"/>
      <c r="GN103" s="319"/>
      <c r="GO103" s="319"/>
      <c r="GP103" s="319"/>
      <c r="GQ103" s="319"/>
      <c r="GR103" s="319"/>
      <c r="GS103" s="319"/>
      <c r="GU103" s="334"/>
      <c r="GV103" s="334"/>
    </row>
    <row r="104" s="1" customFormat="1" spans="2:204">
      <c r="B104" s="309"/>
      <c r="C104" s="310"/>
      <c r="D104" s="309"/>
      <c r="E104" s="309"/>
      <c r="F104" s="309"/>
      <c r="G104" s="310"/>
      <c r="H104" s="309"/>
      <c r="I104" s="309"/>
      <c r="J104" s="309"/>
      <c r="K104" s="309"/>
      <c r="L104" s="309"/>
      <c r="M104" s="309"/>
      <c r="N104" s="309"/>
      <c r="AL104" s="317"/>
      <c r="AN104" s="317"/>
      <c r="AP104" s="317"/>
      <c r="AR104" s="317"/>
      <c r="AU104" s="317"/>
      <c r="AW104" s="317"/>
      <c r="AY104" s="317"/>
      <c r="BA104" s="317"/>
      <c r="CD104" s="319"/>
      <c r="CE104" s="319"/>
      <c r="CF104" s="319"/>
      <c r="CG104" s="319"/>
      <c r="CH104" s="319"/>
      <c r="CI104" s="319"/>
      <c r="CJ104" s="319"/>
      <c r="CK104" s="319"/>
      <c r="CL104" s="319"/>
      <c r="CM104" s="319"/>
      <c r="CN104" s="319"/>
      <c r="CO104" s="319"/>
      <c r="CP104" s="319"/>
      <c r="CQ104" s="319"/>
      <c r="CR104" s="319"/>
      <c r="CS104" s="319"/>
      <c r="CT104" s="319"/>
      <c r="CU104" s="319"/>
      <c r="CV104" s="319"/>
      <c r="CW104" s="319"/>
      <c r="CX104" s="319"/>
      <c r="CY104" s="319"/>
      <c r="CZ104" s="319"/>
      <c r="DA104" s="319"/>
      <c r="DB104" s="319"/>
      <c r="DC104" s="319"/>
      <c r="DD104" s="319"/>
      <c r="DE104" s="319"/>
      <c r="DF104" s="319"/>
      <c r="DG104" s="319"/>
      <c r="DH104" s="319"/>
      <c r="DI104" s="322"/>
      <c r="DJ104" s="319"/>
      <c r="DK104" s="319"/>
      <c r="DL104" s="319"/>
      <c r="DM104" s="319"/>
      <c r="DN104" s="319"/>
      <c r="DO104" s="319"/>
      <c r="DP104" s="319"/>
      <c r="DQ104" s="319"/>
      <c r="DR104" s="319"/>
      <c r="DS104" s="319"/>
      <c r="DT104" s="319"/>
      <c r="DU104" s="319"/>
      <c r="DV104" s="319"/>
      <c r="DW104" s="319"/>
      <c r="DX104" s="319"/>
      <c r="DY104" s="322"/>
      <c r="DZ104" s="319"/>
      <c r="EA104" s="319"/>
      <c r="EB104" s="319"/>
      <c r="EC104" s="319"/>
      <c r="ED104" s="319"/>
      <c r="EE104" s="319"/>
      <c r="EF104" s="319"/>
      <c r="EG104" s="319"/>
      <c r="EH104" s="319"/>
      <c r="EI104" s="319"/>
      <c r="EJ104" s="319"/>
      <c r="EK104" s="319"/>
      <c r="EL104" s="319"/>
      <c r="EM104" s="319"/>
      <c r="EN104" s="319"/>
      <c r="EO104" s="319"/>
      <c r="EP104" s="319"/>
      <c r="EQ104" s="319"/>
      <c r="ER104" s="319"/>
      <c r="FG104" s="319"/>
      <c r="FH104" s="319"/>
      <c r="FI104" s="319"/>
      <c r="FJ104" s="319"/>
      <c r="FK104" s="319"/>
      <c r="FL104" s="319"/>
      <c r="FM104" s="319"/>
      <c r="FN104" s="319"/>
      <c r="FO104" s="319"/>
      <c r="FP104" s="319"/>
      <c r="FQ104" s="319"/>
      <c r="FR104" s="319"/>
      <c r="FS104" s="319"/>
      <c r="FT104" s="319"/>
      <c r="FU104" s="319"/>
      <c r="FV104" s="319"/>
      <c r="FW104" s="319"/>
      <c r="FX104" s="319"/>
      <c r="FY104" s="319"/>
      <c r="FZ104" s="319"/>
      <c r="GA104" s="319"/>
      <c r="GB104" s="319"/>
      <c r="GC104" s="319"/>
      <c r="GD104" s="319"/>
      <c r="GE104" s="330"/>
      <c r="GF104" s="330"/>
      <c r="GG104" s="330"/>
      <c r="GH104" s="330"/>
      <c r="GI104" s="330"/>
      <c r="GJ104" s="330"/>
      <c r="GK104" s="319"/>
      <c r="GL104" s="319"/>
      <c r="GM104" s="330"/>
      <c r="GN104" s="319"/>
      <c r="GO104" s="319"/>
      <c r="GP104" s="319"/>
      <c r="GQ104" s="319"/>
      <c r="GR104" s="319"/>
      <c r="GS104" s="319"/>
      <c r="GU104" s="334"/>
      <c r="GV104" s="334"/>
    </row>
    <row r="105" s="1" customFormat="1" spans="2:204">
      <c r="B105" s="309"/>
      <c r="C105" s="310"/>
      <c r="D105" s="309"/>
      <c r="E105" s="309"/>
      <c r="F105" s="309"/>
      <c r="G105" s="310"/>
      <c r="H105" s="309"/>
      <c r="I105" s="309"/>
      <c r="J105" s="309"/>
      <c r="K105" s="309"/>
      <c r="L105" s="309"/>
      <c r="M105" s="309"/>
      <c r="N105" s="309"/>
      <c r="AL105" s="317"/>
      <c r="AN105" s="317"/>
      <c r="AP105" s="317"/>
      <c r="AR105" s="317"/>
      <c r="AU105" s="317"/>
      <c r="AW105" s="317"/>
      <c r="AY105" s="317"/>
      <c r="BA105" s="317"/>
      <c r="CD105" s="319"/>
      <c r="CE105" s="319"/>
      <c r="CF105" s="319"/>
      <c r="CG105" s="319"/>
      <c r="CH105" s="319"/>
      <c r="CI105" s="319"/>
      <c r="CJ105" s="319"/>
      <c r="CK105" s="319"/>
      <c r="CL105" s="319"/>
      <c r="CM105" s="319"/>
      <c r="CN105" s="319"/>
      <c r="CO105" s="319"/>
      <c r="CP105" s="319"/>
      <c r="CQ105" s="319"/>
      <c r="CR105" s="319"/>
      <c r="CS105" s="319"/>
      <c r="CT105" s="319"/>
      <c r="CU105" s="319"/>
      <c r="CV105" s="319"/>
      <c r="CW105" s="319"/>
      <c r="CX105" s="319"/>
      <c r="CY105" s="319"/>
      <c r="CZ105" s="319"/>
      <c r="DA105" s="319"/>
      <c r="DB105" s="319"/>
      <c r="DC105" s="319"/>
      <c r="DD105" s="319"/>
      <c r="DE105" s="319"/>
      <c r="DF105" s="319"/>
      <c r="DG105" s="319"/>
      <c r="DH105" s="319"/>
      <c r="DI105" s="322"/>
      <c r="DJ105" s="319"/>
      <c r="DK105" s="319"/>
      <c r="DL105" s="319"/>
      <c r="DM105" s="319"/>
      <c r="DN105" s="319"/>
      <c r="DO105" s="319"/>
      <c r="DP105" s="319"/>
      <c r="DQ105" s="319"/>
      <c r="DR105" s="319"/>
      <c r="DS105" s="319"/>
      <c r="DT105" s="319"/>
      <c r="DU105" s="319"/>
      <c r="DV105" s="319"/>
      <c r="DW105" s="319"/>
      <c r="DX105" s="319"/>
      <c r="DY105" s="322"/>
      <c r="DZ105" s="319"/>
      <c r="EA105" s="319"/>
      <c r="EB105" s="319"/>
      <c r="EC105" s="319"/>
      <c r="ED105" s="319"/>
      <c r="EE105" s="319"/>
      <c r="EF105" s="319"/>
      <c r="EG105" s="319"/>
      <c r="EH105" s="319"/>
      <c r="EI105" s="319"/>
      <c r="EJ105" s="319"/>
      <c r="EK105" s="319"/>
      <c r="EL105" s="319"/>
      <c r="EM105" s="319"/>
      <c r="EN105" s="319"/>
      <c r="EO105" s="319"/>
      <c r="EP105" s="319"/>
      <c r="EQ105" s="319"/>
      <c r="ER105" s="319"/>
      <c r="FG105" s="319"/>
      <c r="FH105" s="319"/>
      <c r="FI105" s="319"/>
      <c r="FJ105" s="319"/>
      <c r="FK105" s="319"/>
      <c r="FL105" s="319"/>
      <c r="FM105" s="319"/>
      <c r="FN105" s="319"/>
      <c r="FO105" s="319"/>
      <c r="FP105" s="319"/>
      <c r="FQ105" s="319"/>
      <c r="FR105" s="319"/>
      <c r="FS105" s="319"/>
      <c r="FT105" s="319"/>
      <c r="FU105" s="319"/>
      <c r="FV105" s="319"/>
      <c r="FW105" s="319"/>
      <c r="FX105" s="319"/>
      <c r="FY105" s="319"/>
      <c r="FZ105" s="319"/>
      <c r="GA105" s="319"/>
      <c r="GB105" s="319"/>
      <c r="GC105" s="319"/>
      <c r="GD105" s="319"/>
      <c r="GE105" s="330"/>
      <c r="GF105" s="330"/>
      <c r="GG105" s="330"/>
      <c r="GH105" s="330"/>
      <c r="GI105" s="330"/>
      <c r="GJ105" s="330"/>
      <c r="GK105" s="319"/>
      <c r="GL105" s="319"/>
      <c r="GM105" s="330"/>
      <c r="GN105" s="319"/>
      <c r="GO105" s="319"/>
      <c r="GP105" s="319"/>
      <c r="GQ105" s="319"/>
      <c r="GR105" s="319"/>
      <c r="GS105" s="319"/>
      <c r="GU105" s="334"/>
      <c r="GV105" s="334"/>
    </row>
    <row r="106" s="1" customFormat="1" spans="2:204">
      <c r="B106" s="309"/>
      <c r="C106" s="310"/>
      <c r="D106" s="309"/>
      <c r="E106" s="309"/>
      <c r="F106" s="309"/>
      <c r="G106" s="310"/>
      <c r="H106" s="309"/>
      <c r="I106" s="309"/>
      <c r="J106" s="309"/>
      <c r="K106" s="309"/>
      <c r="L106" s="309"/>
      <c r="M106" s="309"/>
      <c r="N106" s="309"/>
      <c r="AL106" s="317"/>
      <c r="AN106" s="317"/>
      <c r="AP106" s="317"/>
      <c r="AR106" s="317"/>
      <c r="AU106" s="317"/>
      <c r="AW106" s="317"/>
      <c r="AY106" s="317"/>
      <c r="BA106" s="317"/>
      <c r="CD106" s="319"/>
      <c r="CE106" s="319"/>
      <c r="CF106" s="319"/>
      <c r="CG106" s="319"/>
      <c r="CH106" s="319"/>
      <c r="CI106" s="319"/>
      <c r="CJ106" s="319"/>
      <c r="CK106" s="319"/>
      <c r="CL106" s="319"/>
      <c r="CM106" s="319"/>
      <c r="CN106" s="319"/>
      <c r="CO106" s="319"/>
      <c r="CP106" s="319"/>
      <c r="CQ106" s="319"/>
      <c r="CR106" s="319"/>
      <c r="CS106" s="319"/>
      <c r="CT106" s="319"/>
      <c r="CU106" s="319"/>
      <c r="CV106" s="319"/>
      <c r="CW106" s="319"/>
      <c r="CX106" s="319"/>
      <c r="CY106" s="319"/>
      <c r="CZ106" s="319"/>
      <c r="DA106" s="319"/>
      <c r="DB106" s="319"/>
      <c r="DC106" s="319"/>
      <c r="DD106" s="319"/>
      <c r="DE106" s="319"/>
      <c r="DF106" s="319"/>
      <c r="DG106" s="319"/>
      <c r="DH106" s="319"/>
      <c r="DI106" s="322"/>
      <c r="DJ106" s="319"/>
      <c r="DK106" s="319"/>
      <c r="DL106" s="319"/>
      <c r="DM106" s="319"/>
      <c r="DN106" s="319"/>
      <c r="DO106" s="319"/>
      <c r="DP106" s="319"/>
      <c r="DQ106" s="319"/>
      <c r="DR106" s="319"/>
      <c r="DS106" s="319"/>
      <c r="DT106" s="319"/>
      <c r="DU106" s="319"/>
      <c r="DV106" s="319"/>
      <c r="DW106" s="319"/>
      <c r="DX106" s="319"/>
      <c r="DY106" s="322"/>
      <c r="DZ106" s="319"/>
      <c r="EA106" s="319"/>
      <c r="EB106" s="319"/>
      <c r="EC106" s="319"/>
      <c r="ED106" s="319"/>
      <c r="EE106" s="319"/>
      <c r="EF106" s="319"/>
      <c r="EG106" s="319"/>
      <c r="EH106" s="319"/>
      <c r="EI106" s="319"/>
      <c r="EJ106" s="319"/>
      <c r="EK106" s="319"/>
      <c r="EL106" s="319"/>
      <c r="EM106" s="319"/>
      <c r="EN106" s="319"/>
      <c r="EO106" s="319"/>
      <c r="EP106" s="319"/>
      <c r="EQ106" s="319"/>
      <c r="ER106" s="319"/>
      <c r="FG106" s="319"/>
      <c r="FH106" s="319"/>
      <c r="FI106" s="319"/>
      <c r="FJ106" s="319"/>
      <c r="FK106" s="319"/>
      <c r="FL106" s="319"/>
      <c r="FM106" s="319"/>
      <c r="FN106" s="319"/>
      <c r="FO106" s="319"/>
      <c r="FP106" s="319"/>
      <c r="FQ106" s="319"/>
      <c r="FR106" s="319"/>
      <c r="FS106" s="319"/>
      <c r="FT106" s="319"/>
      <c r="FU106" s="319"/>
      <c r="FV106" s="319"/>
      <c r="FW106" s="319"/>
      <c r="FX106" s="319"/>
      <c r="FY106" s="319"/>
      <c r="FZ106" s="319"/>
      <c r="GA106" s="319"/>
      <c r="GB106" s="319"/>
      <c r="GC106" s="319"/>
      <c r="GD106" s="319"/>
      <c r="GE106" s="330"/>
      <c r="GF106" s="330"/>
      <c r="GG106" s="330"/>
      <c r="GH106" s="330"/>
      <c r="GI106" s="330"/>
      <c r="GJ106" s="330"/>
      <c r="GK106" s="319"/>
      <c r="GL106" s="319"/>
      <c r="GM106" s="330"/>
      <c r="GN106" s="319"/>
      <c r="GO106" s="319"/>
      <c r="GP106" s="319"/>
      <c r="GQ106" s="319"/>
      <c r="GR106" s="319"/>
      <c r="GS106" s="319"/>
      <c r="GU106" s="334"/>
      <c r="GV106" s="334"/>
    </row>
    <row r="107" s="1" customFormat="1" spans="2:204">
      <c r="B107" s="309"/>
      <c r="C107" s="310"/>
      <c r="D107" s="309"/>
      <c r="E107" s="309"/>
      <c r="F107" s="309"/>
      <c r="G107" s="310"/>
      <c r="H107" s="309"/>
      <c r="I107" s="309"/>
      <c r="J107" s="309"/>
      <c r="K107" s="309"/>
      <c r="L107" s="309"/>
      <c r="M107" s="309"/>
      <c r="N107" s="309"/>
      <c r="AL107" s="317"/>
      <c r="AN107" s="317"/>
      <c r="AP107" s="317"/>
      <c r="AR107" s="317"/>
      <c r="AU107" s="317"/>
      <c r="AW107" s="317"/>
      <c r="AY107" s="317"/>
      <c r="BA107" s="317"/>
      <c r="CD107" s="319"/>
      <c r="CE107" s="319"/>
      <c r="CF107" s="319"/>
      <c r="CG107" s="319"/>
      <c r="CH107" s="319"/>
      <c r="CI107" s="319"/>
      <c r="CJ107" s="319"/>
      <c r="CK107" s="319"/>
      <c r="CL107" s="319"/>
      <c r="CM107" s="319"/>
      <c r="CN107" s="319"/>
      <c r="CO107" s="319"/>
      <c r="CP107" s="319"/>
      <c r="CQ107" s="319"/>
      <c r="CR107" s="319"/>
      <c r="CS107" s="319"/>
      <c r="CT107" s="319"/>
      <c r="CU107" s="319"/>
      <c r="CV107" s="319"/>
      <c r="CW107" s="319"/>
      <c r="CX107" s="319"/>
      <c r="CY107" s="319"/>
      <c r="CZ107" s="319"/>
      <c r="DA107" s="319"/>
      <c r="DB107" s="319"/>
      <c r="DC107" s="319"/>
      <c r="DD107" s="319"/>
      <c r="DE107" s="319"/>
      <c r="DF107" s="319"/>
      <c r="DG107" s="319"/>
      <c r="DH107" s="319"/>
      <c r="DI107" s="322"/>
      <c r="DJ107" s="319"/>
      <c r="DK107" s="319"/>
      <c r="DL107" s="319"/>
      <c r="DM107" s="319"/>
      <c r="DN107" s="319"/>
      <c r="DO107" s="319"/>
      <c r="DP107" s="319"/>
      <c r="DQ107" s="319"/>
      <c r="DR107" s="319"/>
      <c r="DS107" s="319"/>
      <c r="DT107" s="319"/>
      <c r="DU107" s="319"/>
      <c r="DV107" s="319"/>
      <c r="DW107" s="319"/>
      <c r="DX107" s="319"/>
      <c r="DY107" s="322"/>
      <c r="DZ107" s="319"/>
      <c r="EA107" s="319"/>
      <c r="EB107" s="319"/>
      <c r="EC107" s="319"/>
      <c r="ED107" s="319"/>
      <c r="EE107" s="319"/>
      <c r="EF107" s="319"/>
      <c r="EG107" s="319"/>
      <c r="EH107" s="319"/>
      <c r="EI107" s="319"/>
      <c r="EJ107" s="319"/>
      <c r="EK107" s="319"/>
      <c r="EL107" s="319"/>
      <c r="EM107" s="319"/>
      <c r="EN107" s="319"/>
      <c r="EO107" s="319"/>
      <c r="EP107" s="319"/>
      <c r="EQ107" s="319"/>
      <c r="ER107" s="319"/>
      <c r="FG107" s="319"/>
      <c r="FH107" s="319"/>
      <c r="FI107" s="319"/>
      <c r="FJ107" s="319"/>
      <c r="FK107" s="319"/>
      <c r="FL107" s="319"/>
      <c r="FM107" s="319"/>
      <c r="FN107" s="319"/>
      <c r="FO107" s="319"/>
      <c r="FP107" s="319"/>
      <c r="FQ107" s="319"/>
      <c r="FR107" s="319"/>
      <c r="FS107" s="319"/>
      <c r="FT107" s="319"/>
      <c r="FU107" s="319"/>
      <c r="FV107" s="319"/>
      <c r="FW107" s="319"/>
      <c r="FX107" s="319"/>
      <c r="FY107" s="319"/>
      <c r="FZ107" s="319"/>
      <c r="GA107" s="319"/>
      <c r="GB107" s="319"/>
      <c r="GC107" s="319"/>
      <c r="GD107" s="319"/>
      <c r="GE107" s="330"/>
      <c r="GF107" s="330"/>
      <c r="GG107" s="330"/>
      <c r="GH107" s="330"/>
      <c r="GI107" s="330"/>
      <c r="GJ107" s="330"/>
      <c r="GK107" s="319"/>
      <c r="GL107" s="319"/>
      <c r="GM107" s="330"/>
      <c r="GN107" s="319"/>
      <c r="GO107" s="319"/>
      <c r="GP107" s="319"/>
      <c r="GQ107" s="319"/>
      <c r="GR107" s="319"/>
      <c r="GS107" s="319"/>
      <c r="GU107" s="334"/>
      <c r="GV107" s="334"/>
    </row>
    <row r="108" s="1" customFormat="1" spans="2:204">
      <c r="B108" s="309"/>
      <c r="C108" s="310"/>
      <c r="D108" s="309"/>
      <c r="E108" s="309"/>
      <c r="F108" s="309"/>
      <c r="G108" s="310"/>
      <c r="H108" s="309"/>
      <c r="I108" s="309"/>
      <c r="J108" s="309"/>
      <c r="K108" s="309"/>
      <c r="L108" s="309"/>
      <c r="M108" s="309"/>
      <c r="N108" s="309"/>
      <c r="AL108" s="317"/>
      <c r="AN108" s="317"/>
      <c r="AP108" s="317"/>
      <c r="AR108" s="317"/>
      <c r="AU108" s="317"/>
      <c r="AW108" s="317"/>
      <c r="AY108" s="317"/>
      <c r="BA108" s="317"/>
      <c r="CD108" s="319"/>
      <c r="CE108" s="319"/>
      <c r="CF108" s="319"/>
      <c r="CG108" s="319"/>
      <c r="CH108" s="319"/>
      <c r="CI108" s="319"/>
      <c r="CJ108" s="319"/>
      <c r="CK108" s="319"/>
      <c r="CL108" s="319"/>
      <c r="CM108" s="319"/>
      <c r="CN108" s="319"/>
      <c r="CO108" s="319"/>
      <c r="CP108" s="319"/>
      <c r="CQ108" s="319"/>
      <c r="CR108" s="319"/>
      <c r="CS108" s="319"/>
      <c r="CT108" s="319"/>
      <c r="CU108" s="319"/>
      <c r="CV108" s="319"/>
      <c r="CW108" s="319"/>
      <c r="CX108" s="319"/>
      <c r="CY108" s="319"/>
      <c r="CZ108" s="319"/>
      <c r="DA108" s="319"/>
      <c r="DB108" s="319"/>
      <c r="DC108" s="319"/>
      <c r="DD108" s="319"/>
      <c r="DE108" s="319"/>
      <c r="DF108" s="319"/>
      <c r="DG108" s="319"/>
      <c r="DH108" s="319"/>
      <c r="DI108" s="322"/>
      <c r="DJ108" s="319"/>
      <c r="DK108" s="319"/>
      <c r="DL108" s="319"/>
      <c r="DM108" s="319"/>
      <c r="DN108" s="319"/>
      <c r="DO108" s="319"/>
      <c r="DP108" s="319"/>
      <c r="DQ108" s="319"/>
      <c r="DR108" s="319"/>
      <c r="DS108" s="319"/>
      <c r="DT108" s="319"/>
      <c r="DU108" s="319"/>
      <c r="DV108" s="319"/>
      <c r="DW108" s="319"/>
      <c r="DX108" s="319"/>
      <c r="DY108" s="322"/>
      <c r="DZ108" s="319"/>
      <c r="EA108" s="319"/>
      <c r="EB108" s="319"/>
      <c r="EC108" s="319"/>
      <c r="ED108" s="319"/>
      <c r="EE108" s="319"/>
      <c r="EF108" s="319"/>
      <c r="EG108" s="319"/>
      <c r="EH108" s="319"/>
      <c r="EI108" s="319"/>
      <c r="EJ108" s="319"/>
      <c r="EK108" s="319"/>
      <c r="EL108" s="319"/>
      <c r="EM108" s="319"/>
      <c r="EN108" s="319"/>
      <c r="EO108" s="319"/>
      <c r="EP108" s="319"/>
      <c r="EQ108" s="319"/>
      <c r="ER108" s="319"/>
      <c r="FG108" s="319"/>
      <c r="FH108" s="319"/>
      <c r="FI108" s="319"/>
      <c r="FJ108" s="319"/>
      <c r="FK108" s="319"/>
      <c r="FL108" s="319"/>
      <c r="FM108" s="319"/>
      <c r="FN108" s="319"/>
      <c r="FO108" s="319"/>
      <c r="FP108" s="319"/>
      <c r="FQ108" s="319"/>
      <c r="FR108" s="319"/>
      <c r="FS108" s="319"/>
      <c r="FT108" s="319"/>
      <c r="FU108" s="319"/>
      <c r="FV108" s="319"/>
      <c r="FW108" s="319"/>
      <c r="FX108" s="319"/>
      <c r="FY108" s="319"/>
      <c r="FZ108" s="319"/>
      <c r="GA108" s="319"/>
      <c r="GB108" s="319"/>
      <c r="GC108" s="319"/>
      <c r="GD108" s="319"/>
      <c r="GE108" s="330"/>
      <c r="GF108" s="330"/>
      <c r="GG108" s="330"/>
      <c r="GH108" s="330"/>
      <c r="GI108" s="330"/>
      <c r="GJ108" s="330"/>
      <c r="GK108" s="319"/>
      <c r="GL108" s="319"/>
      <c r="GM108" s="330"/>
      <c r="GN108" s="319"/>
      <c r="GO108" s="319"/>
      <c r="GP108" s="319"/>
      <c r="GQ108" s="319"/>
      <c r="GR108" s="319"/>
      <c r="GS108" s="319"/>
      <c r="GU108" s="334"/>
      <c r="GV108" s="334"/>
    </row>
    <row r="109" s="1" customFormat="1" spans="2:204">
      <c r="B109" s="309"/>
      <c r="C109" s="310"/>
      <c r="D109" s="309"/>
      <c r="E109" s="309"/>
      <c r="F109" s="309"/>
      <c r="G109" s="310"/>
      <c r="H109" s="309"/>
      <c r="I109" s="309"/>
      <c r="J109" s="309"/>
      <c r="K109" s="309"/>
      <c r="L109" s="309"/>
      <c r="M109" s="309"/>
      <c r="N109" s="309"/>
      <c r="AL109" s="317"/>
      <c r="AN109" s="317"/>
      <c r="AP109" s="317"/>
      <c r="AR109" s="317"/>
      <c r="AU109" s="317"/>
      <c r="AW109" s="317"/>
      <c r="AY109" s="317"/>
      <c r="BA109" s="317"/>
      <c r="CD109" s="319"/>
      <c r="CE109" s="319"/>
      <c r="CF109" s="319"/>
      <c r="CG109" s="319"/>
      <c r="CH109" s="319"/>
      <c r="CI109" s="319"/>
      <c r="CJ109" s="319"/>
      <c r="CK109" s="319"/>
      <c r="CL109" s="319"/>
      <c r="CM109" s="319"/>
      <c r="CN109" s="319"/>
      <c r="CO109" s="319"/>
      <c r="CP109" s="319"/>
      <c r="CQ109" s="319"/>
      <c r="CR109" s="319"/>
      <c r="CS109" s="319"/>
      <c r="CT109" s="319"/>
      <c r="CU109" s="319"/>
      <c r="CV109" s="319"/>
      <c r="CW109" s="319"/>
      <c r="CX109" s="319"/>
      <c r="CY109" s="319"/>
      <c r="CZ109" s="319"/>
      <c r="DA109" s="319"/>
      <c r="DB109" s="319"/>
      <c r="DC109" s="319"/>
      <c r="DD109" s="319"/>
      <c r="DE109" s="319"/>
      <c r="DF109" s="319"/>
      <c r="DG109" s="319"/>
      <c r="DH109" s="319"/>
      <c r="DI109" s="322"/>
      <c r="DJ109" s="319"/>
      <c r="DK109" s="319"/>
      <c r="DL109" s="319"/>
      <c r="DM109" s="319"/>
      <c r="DN109" s="319"/>
      <c r="DO109" s="319"/>
      <c r="DP109" s="319"/>
      <c r="DQ109" s="319"/>
      <c r="DR109" s="319"/>
      <c r="DS109" s="319"/>
      <c r="DT109" s="319"/>
      <c r="DU109" s="319"/>
      <c r="DV109" s="319"/>
      <c r="DW109" s="319"/>
      <c r="DX109" s="319"/>
      <c r="DY109" s="322"/>
      <c r="DZ109" s="319"/>
      <c r="EA109" s="319"/>
      <c r="EB109" s="319"/>
      <c r="EC109" s="319"/>
      <c r="ED109" s="319"/>
      <c r="EE109" s="319"/>
      <c r="EF109" s="319"/>
      <c r="EG109" s="319"/>
      <c r="EH109" s="319"/>
      <c r="EI109" s="319"/>
      <c r="EJ109" s="319"/>
      <c r="EK109" s="319"/>
      <c r="EL109" s="319"/>
      <c r="EM109" s="319"/>
      <c r="EN109" s="319"/>
      <c r="EO109" s="319"/>
      <c r="EP109" s="319"/>
      <c r="EQ109" s="319"/>
      <c r="ER109" s="319"/>
      <c r="FG109" s="319"/>
      <c r="FH109" s="319"/>
      <c r="FI109" s="319"/>
      <c r="FJ109" s="319"/>
      <c r="FK109" s="319"/>
      <c r="FL109" s="319"/>
      <c r="FM109" s="319"/>
      <c r="FN109" s="319"/>
      <c r="FO109" s="319"/>
      <c r="FP109" s="319"/>
      <c r="FQ109" s="319"/>
      <c r="FR109" s="319"/>
      <c r="FS109" s="319"/>
      <c r="FT109" s="319"/>
      <c r="FU109" s="319"/>
      <c r="FV109" s="319"/>
      <c r="FW109" s="319"/>
      <c r="FX109" s="319"/>
      <c r="FY109" s="319"/>
      <c r="FZ109" s="319"/>
      <c r="GA109" s="319"/>
      <c r="GB109" s="319"/>
      <c r="GC109" s="319"/>
      <c r="GD109" s="319"/>
      <c r="GE109" s="330"/>
      <c r="GF109" s="330"/>
      <c r="GG109" s="330"/>
      <c r="GH109" s="330"/>
      <c r="GI109" s="330"/>
      <c r="GJ109" s="330"/>
      <c r="GK109" s="319"/>
      <c r="GL109" s="319"/>
      <c r="GM109" s="330"/>
      <c r="GN109" s="319"/>
      <c r="GO109" s="319"/>
      <c r="GP109" s="319"/>
      <c r="GQ109" s="319"/>
      <c r="GR109" s="319"/>
      <c r="GS109" s="319"/>
      <c r="GU109" s="334"/>
      <c r="GV109" s="334"/>
    </row>
    <row r="110" s="1" customFormat="1" spans="2:204">
      <c r="B110" s="309"/>
      <c r="C110" s="310"/>
      <c r="D110" s="309"/>
      <c r="E110" s="309"/>
      <c r="F110" s="309"/>
      <c r="G110" s="310"/>
      <c r="H110" s="309"/>
      <c r="I110" s="309"/>
      <c r="J110" s="309"/>
      <c r="K110" s="309"/>
      <c r="L110" s="309"/>
      <c r="M110" s="309"/>
      <c r="N110" s="309"/>
      <c r="AL110" s="317"/>
      <c r="AN110" s="317"/>
      <c r="AP110" s="317"/>
      <c r="AR110" s="317"/>
      <c r="AU110" s="317"/>
      <c r="AW110" s="317"/>
      <c r="AY110" s="317"/>
      <c r="BA110" s="317"/>
      <c r="CD110" s="319"/>
      <c r="CE110" s="319"/>
      <c r="CF110" s="319"/>
      <c r="CG110" s="319"/>
      <c r="CH110" s="319"/>
      <c r="CI110" s="319"/>
      <c r="CJ110" s="319"/>
      <c r="CK110" s="319"/>
      <c r="CL110" s="319"/>
      <c r="CM110" s="319"/>
      <c r="CN110" s="319"/>
      <c r="CO110" s="319"/>
      <c r="CP110" s="319"/>
      <c r="CQ110" s="319"/>
      <c r="CR110" s="319"/>
      <c r="CS110" s="319"/>
      <c r="CT110" s="319"/>
      <c r="CU110" s="319"/>
      <c r="CV110" s="319"/>
      <c r="CW110" s="319"/>
      <c r="CX110" s="319"/>
      <c r="CY110" s="319"/>
      <c r="CZ110" s="319"/>
      <c r="DA110" s="319"/>
      <c r="DB110" s="319"/>
      <c r="DC110" s="319"/>
      <c r="DD110" s="319"/>
      <c r="DE110" s="319"/>
      <c r="DF110" s="319"/>
      <c r="DG110" s="319"/>
      <c r="DH110" s="319"/>
      <c r="DI110" s="322"/>
      <c r="DJ110" s="319"/>
      <c r="DK110" s="319"/>
      <c r="DL110" s="319"/>
      <c r="DM110" s="319"/>
      <c r="DN110" s="319"/>
      <c r="DO110" s="319"/>
      <c r="DP110" s="319"/>
      <c r="DQ110" s="319"/>
      <c r="DR110" s="319"/>
      <c r="DS110" s="319"/>
      <c r="DT110" s="319"/>
      <c r="DU110" s="319"/>
      <c r="DV110" s="319"/>
      <c r="DW110" s="319"/>
      <c r="DX110" s="319"/>
      <c r="DY110" s="322"/>
      <c r="DZ110" s="319"/>
      <c r="EA110" s="319"/>
      <c r="EB110" s="319"/>
      <c r="EC110" s="319"/>
      <c r="ED110" s="319"/>
      <c r="EE110" s="319"/>
      <c r="EF110" s="319"/>
      <c r="EG110" s="319"/>
      <c r="EH110" s="319"/>
      <c r="EI110" s="319"/>
      <c r="EJ110" s="319"/>
      <c r="EK110" s="319"/>
      <c r="EL110" s="319"/>
      <c r="EM110" s="319"/>
      <c r="EN110" s="319"/>
      <c r="EO110" s="319"/>
      <c r="EP110" s="319"/>
      <c r="EQ110" s="319"/>
      <c r="ER110" s="319"/>
      <c r="FG110" s="319"/>
      <c r="FH110" s="319"/>
      <c r="FI110" s="319"/>
      <c r="FJ110" s="319"/>
      <c r="FK110" s="319"/>
      <c r="FL110" s="319"/>
      <c r="FM110" s="319"/>
      <c r="FN110" s="319"/>
      <c r="FO110" s="319"/>
      <c r="FP110" s="319"/>
      <c r="FQ110" s="319"/>
      <c r="FR110" s="319"/>
      <c r="FS110" s="319"/>
      <c r="FT110" s="319"/>
      <c r="FU110" s="319"/>
      <c r="FV110" s="319"/>
      <c r="FW110" s="319"/>
      <c r="FX110" s="319"/>
      <c r="FY110" s="319"/>
      <c r="FZ110" s="319"/>
      <c r="GA110" s="319"/>
      <c r="GB110" s="319"/>
      <c r="GC110" s="319"/>
      <c r="GD110" s="319"/>
      <c r="GE110" s="330"/>
      <c r="GF110" s="330"/>
      <c r="GG110" s="330"/>
      <c r="GH110" s="330"/>
      <c r="GI110" s="330"/>
      <c r="GJ110" s="330"/>
      <c r="GK110" s="319"/>
      <c r="GL110" s="319"/>
      <c r="GM110" s="330"/>
      <c r="GN110" s="319"/>
      <c r="GO110" s="319"/>
      <c r="GP110" s="319"/>
      <c r="GQ110" s="319"/>
      <c r="GR110" s="319"/>
      <c r="GS110" s="319"/>
      <c r="GU110" s="334"/>
      <c r="GV110" s="334"/>
    </row>
    <row r="111" s="1" customFormat="1" spans="2:204">
      <c r="B111" s="309"/>
      <c r="C111" s="310"/>
      <c r="D111" s="309"/>
      <c r="E111" s="309"/>
      <c r="F111" s="309"/>
      <c r="G111" s="310"/>
      <c r="H111" s="309"/>
      <c r="I111" s="309"/>
      <c r="J111" s="309"/>
      <c r="K111" s="309"/>
      <c r="L111" s="309"/>
      <c r="M111" s="309"/>
      <c r="N111" s="309"/>
      <c r="AL111" s="317"/>
      <c r="AN111" s="317"/>
      <c r="AP111" s="317"/>
      <c r="AR111" s="317"/>
      <c r="AU111" s="317"/>
      <c r="AW111" s="317"/>
      <c r="AY111" s="317"/>
      <c r="BA111" s="317"/>
      <c r="CD111" s="319"/>
      <c r="CE111" s="319"/>
      <c r="CF111" s="319"/>
      <c r="CG111" s="319"/>
      <c r="CH111" s="319"/>
      <c r="CI111" s="319"/>
      <c r="CJ111" s="319"/>
      <c r="CK111" s="319"/>
      <c r="CL111" s="319"/>
      <c r="CM111" s="319"/>
      <c r="CN111" s="319"/>
      <c r="CO111" s="319"/>
      <c r="CP111" s="319"/>
      <c r="CQ111" s="319"/>
      <c r="CR111" s="319"/>
      <c r="CS111" s="319"/>
      <c r="CT111" s="319"/>
      <c r="CU111" s="319"/>
      <c r="CV111" s="319"/>
      <c r="CW111" s="319"/>
      <c r="CX111" s="319"/>
      <c r="CY111" s="319"/>
      <c r="CZ111" s="319"/>
      <c r="DA111" s="319"/>
      <c r="DB111" s="319"/>
      <c r="DC111" s="319"/>
      <c r="DD111" s="319"/>
      <c r="DE111" s="319"/>
      <c r="DF111" s="319"/>
      <c r="DG111" s="319"/>
      <c r="DH111" s="319"/>
      <c r="DI111" s="322"/>
      <c r="DJ111" s="319"/>
      <c r="DK111" s="319"/>
      <c r="DL111" s="319"/>
      <c r="DM111" s="319"/>
      <c r="DN111" s="319"/>
      <c r="DO111" s="319"/>
      <c r="DP111" s="319"/>
      <c r="DQ111" s="319"/>
      <c r="DR111" s="319"/>
      <c r="DS111" s="319"/>
      <c r="DT111" s="319"/>
      <c r="DU111" s="319"/>
      <c r="DV111" s="319"/>
      <c r="DW111" s="319"/>
      <c r="DX111" s="319"/>
      <c r="DY111" s="322"/>
      <c r="DZ111" s="319"/>
      <c r="EA111" s="319"/>
      <c r="EB111" s="319"/>
      <c r="EC111" s="319"/>
      <c r="ED111" s="319"/>
      <c r="EE111" s="319"/>
      <c r="EF111" s="319"/>
      <c r="EG111" s="319"/>
      <c r="EH111" s="319"/>
      <c r="EI111" s="319"/>
      <c r="EJ111" s="319"/>
      <c r="EK111" s="319"/>
      <c r="EL111" s="319"/>
      <c r="EM111" s="319"/>
      <c r="EN111" s="319"/>
      <c r="EO111" s="319"/>
      <c r="EP111" s="319"/>
      <c r="EQ111" s="319"/>
      <c r="ER111" s="319"/>
      <c r="FG111" s="319"/>
      <c r="FH111" s="319"/>
      <c r="FI111" s="319"/>
      <c r="FJ111" s="319"/>
      <c r="FK111" s="319"/>
      <c r="FL111" s="319"/>
      <c r="FM111" s="319"/>
      <c r="FN111" s="319"/>
      <c r="FO111" s="319"/>
      <c r="FP111" s="319"/>
      <c r="FQ111" s="319"/>
      <c r="FR111" s="319"/>
      <c r="FS111" s="319"/>
      <c r="FT111" s="319"/>
      <c r="FU111" s="319"/>
      <c r="FV111" s="319"/>
      <c r="FW111" s="319"/>
      <c r="FX111" s="319"/>
      <c r="FY111" s="319"/>
      <c r="FZ111" s="319"/>
      <c r="GA111" s="319"/>
      <c r="GB111" s="319"/>
      <c r="GC111" s="319"/>
      <c r="GD111" s="319"/>
      <c r="GE111" s="330"/>
      <c r="GF111" s="330"/>
      <c r="GG111" s="330"/>
      <c r="GH111" s="330"/>
      <c r="GI111" s="330"/>
      <c r="GJ111" s="330"/>
      <c r="GK111" s="319"/>
      <c r="GL111" s="319"/>
      <c r="GM111" s="330"/>
      <c r="GN111" s="319"/>
      <c r="GO111" s="319"/>
      <c r="GP111" s="319"/>
      <c r="GQ111" s="319"/>
      <c r="GR111" s="319"/>
      <c r="GS111" s="319"/>
      <c r="GU111" s="334"/>
      <c r="GV111" s="334"/>
    </row>
    <row r="112" s="1" customFormat="1" spans="2:204">
      <c r="B112" s="309"/>
      <c r="C112" s="310"/>
      <c r="D112" s="309"/>
      <c r="E112" s="309"/>
      <c r="F112" s="309"/>
      <c r="G112" s="310"/>
      <c r="H112" s="309"/>
      <c r="I112" s="309"/>
      <c r="J112" s="309"/>
      <c r="K112" s="309"/>
      <c r="L112" s="309"/>
      <c r="M112" s="309"/>
      <c r="N112" s="309"/>
      <c r="AL112" s="317"/>
      <c r="AN112" s="317"/>
      <c r="AP112" s="317"/>
      <c r="AR112" s="317"/>
      <c r="AU112" s="317"/>
      <c r="AW112" s="317"/>
      <c r="AY112" s="317"/>
      <c r="BA112" s="317"/>
      <c r="CD112" s="319"/>
      <c r="CE112" s="319"/>
      <c r="CF112" s="319"/>
      <c r="CG112" s="319"/>
      <c r="CH112" s="319"/>
      <c r="CI112" s="319"/>
      <c r="CJ112" s="319"/>
      <c r="CK112" s="319"/>
      <c r="CL112" s="319"/>
      <c r="CM112" s="319"/>
      <c r="CN112" s="319"/>
      <c r="CO112" s="319"/>
      <c r="CP112" s="319"/>
      <c r="CQ112" s="319"/>
      <c r="CR112" s="319"/>
      <c r="CS112" s="319"/>
      <c r="CT112" s="319"/>
      <c r="CU112" s="319"/>
      <c r="CV112" s="319"/>
      <c r="CW112" s="319"/>
      <c r="CX112" s="319"/>
      <c r="CY112" s="319"/>
      <c r="CZ112" s="319"/>
      <c r="DA112" s="319"/>
      <c r="DB112" s="319"/>
      <c r="DC112" s="319"/>
      <c r="DD112" s="319"/>
      <c r="DE112" s="319"/>
      <c r="DF112" s="319"/>
      <c r="DG112" s="319"/>
      <c r="DH112" s="319"/>
      <c r="DI112" s="322"/>
      <c r="DJ112" s="319"/>
      <c r="DK112" s="319"/>
      <c r="DL112" s="319"/>
      <c r="DM112" s="319"/>
      <c r="DN112" s="319"/>
      <c r="DO112" s="319"/>
      <c r="DP112" s="319"/>
      <c r="DQ112" s="319"/>
      <c r="DR112" s="319"/>
      <c r="DS112" s="319"/>
      <c r="DT112" s="319"/>
      <c r="DU112" s="319"/>
      <c r="DV112" s="319"/>
      <c r="DW112" s="319"/>
      <c r="DX112" s="319"/>
      <c r="DY112" s="322"/>
      <c r="DZ112" s="319"/>
      <c r="EA112" s="319"/>
      <c r="EB112" s="319"/>
      <c r="EC112" s="319"/>
      <c r="ED112" s="319"/>
      <c r="EE112" s="319"/>
      <c r="EF112" s="319"/>
      <c r="EG112" s="319"/>
      <c r="EH112" s="319"/>
      <c r="EI112" s="319"/>
      <c r="EJ112" s="319"/>
      <c r="EK112" s="319"/>
      <c r="EL112" s="319"/>
      <c r="EM112" s="319"/>
      <c r="EN112" s="319"/>
      <c r="EO112" s="319"/>
      <c r="EP112" s="319"/>
      <c r="EQ112" s="319"/>
      <c r="ER112" s="319"/>
      <c r="FG112" s="319"/>
      <c r="FH112" s="319"/>
      <c r="FI112" s="319"/>
      <c r="FJ112" s="319"/>
      <c r="FK112" s="319"/>
      <c r="FL112" s="319"/>
      <c r="FM112" s="319"/>
      <c r="FN112" s="319"/>
      <c r="FO112" s="319"/>
      <c r="FP112" s="319"/>
      <c r="FQ112" s="319"/>
      <c r="FR112" s="319"/>
      <c r="FS112" s="319"/>
      <c r="FT112" s="319"/>
      <c r="FU112" s="319"/>
      <c r="FV112" s="319"/>
      <c r="FW112" s="319"/>
      <c r="FX112" s="319"/>
      <c r="FY112" s="319"/>
      <c r="FZ112" s="319"/>
      <c r="GA112" s="319"/>
      <c r="GB112" s="319"/>
      <c r="GC112" s="319"/>
      <c r="GD112" s="319"/>
      <c r="GE112" s="330"/>
      <c r="GF112" s="330"/>
      <c r="GG112" s="330"/>
      <c r="GH112" s="330"/>
      <c r="GI112" s="330"/>
      <c r="GJ112" s="330"/>
      <c r="GK112" s="319"/>
      <c r="GL112" s="319"/>
      <c r="GM112" s="330"/>
      <c r="GN112" s="319"/>
      <c r="GO112" s="319"/>
      <c r="GP112" s="319"/>
      <c r="GQ112" s="319"/>
      <c r="GR112" s="319"/>
      <c r="GS112" s="319"/>
      <c r="GU112" s="334"/>
      <c r="GV112" s="334"/>
    </row>
    <row r="113" s="1" customFormat="1" spans="2:204">
      <c r="B113" s="309"/>
      <c r="C113" s="310"/>
      <c r="D113" s="309"/>
      <c r="E113" s="309"/>
      <c r="F113" s="309"/>
      <c r="G113" s="310"/>
      <c r="H113" s="309"/>
      <c r="I113" s="309"/>
      <c r="J113" s="309"/>
      <c r="K113" s="309"/>
      <c r="L113" s="309"/>
      <c r="M113" s="309"/>
      <c r="N113" s="309"/>
      <c r="AL113" s="317"/>
      <c r="AN113" s="317"/>
      <c r="AP113" s="317"/>
      <c r="AR113" s="317"/>
      <c r="AU113" s="317"/>
      <c r="AW113" s="317"/>
      <c r="AY113" s="317"/>
      <c r="BA113" s="317"/>
      <c r="CD113" s="319"/>
      <c r="CE113" s="319"/>
      <c r="CF113" s="319"/>
      <c r="CG113" s="319"/>
      <c r="CH113" s="319"/>
      <c r="CI113" s="319"/>
      <c r="CJ113" s="319"/>
      <c r="CK113" s="319"/>
      <c r="CL113" s="319"/>
      <c r="CM113" s="319"/>
      <c r="CN113" s="319"/>
      <c r="CO113" s="319"/>
      <c r="CP113" s="319"/>
      <c r="CQ113" s="319"/>
      <c r="CR113" s="319"/>
      <c r="CS113" s="319"/>
      <c r="CT113" s="319"/>
      <c r="CU113" s="319"/>
      <c r="CV113" s="319"/>
      <c r="CW113" s="319"/>
      <c r="CX113" s="319"/>
      <c r="CY113" s="319"/>
      <c r="CZ113" s="319"/>
      <c r="DA113" s="319"/>
      <c r="DB113" s="319"/>
      <c r="DC113" s="319"/>
      <c r="DD113" s="319"/>
      <c r="DE113" s="319"/>
      <c r="DF113" s="319"/>
      <c r="DG113" s="319"/>
      <c r="DH113" s="319"/>
      <c r="DI113" s="322"/>
      <c r="DJ113" s="319"/>
      <c r="DK113" s="319"/>
      <c r="DL113" s="319"/>
      <c r="DM113" s="319"/>
      <c r="DN113" s="319"/>
      <c r="DO113" s="319"/>
      <c r="DP113" s="319"/>
      <c r="DQ113" s="319"/>
      <c r="DR113" s="319"/>
      <c r="DS113" s="319"/>
      <c r="DT113" s="319"/>
      <c r="DU113" s="319"/>
      <c r="DV113" s="319"/>
      <c r="DW113" s="319"/>
      <c r="DX113" s="319"/>
      <c r="DY113" s="322"/>
      <c r="DZ113" s="319"/>
      <c r="EA113" s="319"/>
      <c r="EB113" s="319"/>
      <c r="EC113" s="319"/>
      <c r="ED113" s="319"/>
      <c r="EE113" s="319"/>
      <c r="EF113" s="319"/>
      <c r="EG113" s="319"/>
      <c r="EH113" s="319"/>
      <c r="EI113" s="319"/>
      <c r="EJ113" s="319"/>
      <c r="EK113" s="319"/>
      <c r="EL113" s="319"/>
      <c r="EM113" s="319"/>
      <c r="EN113" s="319"/>
      <c r="EO113" s="319"/>
      <c r="EP113" s="319"/>
      <c r="EQ113" s="319"/>
      <c r="ER113" s="319"/>
      <c r="FG113" s="319"/>
      <c r="FH113" s="319"/>
      <c r="FI113" s="319"/>
      <c r="FJ113" s="319"/>
      <c r="FK113" s="319"/>
      <c r="FL113" s="319"/>
      <c r="FM113" s="319"/>
      <c r="FN113" s="319"/>
      <c r="FO113" s="319"/>
      <c r="FP113" s="319"/>
      <c r="FQ113" s="319"/>
      <c r="FR113" s="319"/>
      <c r="FS113" s="319"/>
      <c r="FT113" s="319"/>
      <c r="FU113" s="319"/>
      <c r="FV113" s="319"/>
      <c r="FW113" s="319"/>
      <c r="FX113" s="319"/>
      <c r="FY113" s="319"/>
      <c r="FZ113" s="319"/>
      <c r="GA113" s="319"/>
      <c r="GB113" s="319"/>
      <c r="GC113" s="319"/>
      <c r="GD113" s="319"/>
      <c r="GE113" s="330"/>
      <c r="GF113" s="330"/>
      <c r="GG113" s="330"/>
      <c r="GH113" s="330"/>
      <c r="GI113" s="330"/>
      <c r="GJ113" s="330"/>
      <c r="GK113" s="319"/>
      <c r="GL113" s="319"/>
      <c r="GM113" s="330"/>
      <c r="GN113" s="319"/>
      <c r="GO113" s="319"/>
      <c r="GP113" s="319"/>
      <c r="GQ113" s="319"/>
      <c r="GR113" s="319"/>
      <c r="GS113" s="319"/>
      <c r="GU113" s="334"/>
      <c r="GV113" s="334"/>
    </row>
    <row r="114" s="1" customFormat="1" spans="2:204">
      <c r="B114" s="309"/>
      <c r="C114" s="310"/>
      <c r="D114" s="309"/>
      <c r="E114" s="309"/>
      <c r="F114" s="309"/>
      <c r="G114" s="310"/>
      <c r="H114" s="309"/>
      <c r="I114" s="309"/>
      <c r="J114" s="309"/>
      <c r="K114" s="309"/>
      <c r="L114" s="309"/>
      <c r="M114" s="309"/>
      <c r="N114" s="309"/>
      <c r="AL114" s="317"/>
      <c r="AN114" s="317"/>
      <c r="AP114" s="317"/>
      <c r="AR114" s="317"/>
      <c r="AU114" s="317"/>
      <c r="AW114" s="317"/>
      <c r="AY114" s="317"/>
      <c r="BA114" s="317"/>
      <c r="CD114" s="319"/>
      <c r="CE114" s="319"/>
      <c r="CF114" s="319"/>
      <c r="CG114" s="319"/>
      <c r="CH114" s="319"/>
      <c r="CI114" s="319"/>
      <c r="CJ114" s="319"/>
      <c r="CK114" s="319"/>
      <c r="CL114" s="319"/>
      <c r="CM114" s="319"/>
      <c r="CN114" s="319"/>
      <c r="CO114" s="319"/>
      <c r="CP114" s="319"/>
      <c r="CQ114" s="319"/>
      <c r="CR114" s="319"/>
      <c r="CS114" s="319"/>
      <c r="CT114" s="319"/>
      <c r="CU114" s="319"/>
      <c r="CV114" s="319"/>
      <c r="CW114" s="319"/>
      <c r="CX114" s="319"/>
      <c r="CY114" s="319"/>
      <c r="CZ114" s="319"/>
      <c r="DA114" s="319"/>
      <c r="DB114" s="319"/>
      <c r="DC114" s="319"/>
      <c r="DD114" s="319"/>
      <c r="DE114" s="319"/>
      <c r="DF114" s="319"/>
      <c r="DG114" s="319"/>
      <c r="DH114" s="319"/>
      <c r="DI114" s="322"/>
      <c r="DJ114" s="319"/>
      <c r="DK114" s="319"/>
      <c r="DL114" s="319"/>
      <c r="DM114" s="319"/>
      <c r="DN114" s="319"/>
      <c r="DO114" s="319"/>
      <c r="DP114" s="319"/>
      <c r="DQ114" s="319"/>
      <c r="DR114" s="319"/>
      <c r="DS114" s="319"/>
      <c r="DT114" s="319"/>
      <c r="DU114" s="319"/>
      <c r="DV114" s="319"/>
      <c r="DW114" s="319"/>
      <c r="DX114" s="319"/>
      <c r="DY114" s="322"/>
      <c r="DZ114" s="319"/>
      <c r="EA114" s="319"/>
      <c r="EB114" s="319"/>
      <c r="EC114" s="319"/>
      <c r="ED114" s="319"/>
      <c r="EE114" s="319"/>
      <c r="EF114" s="319"/>
      <c r="EG114" s="319"/>
      <c r="EH114" s="319"/>
      <c r="EI114" s="319"/>
      <c r="EJ114" s="319"/>
      <c r="EK114" s="319"/>
      <c r="EL114" s="319"/>
      <c r="EM114" s="319"/>
      <c r="EN114" s="319"/>
      <c r="EO114" s="319"/>
      <c r="EP114" s="319"/>
      <c r="EQ114" s="319"/>
      <c r="ER114" s="319"/>
      <c r="FG114" s="319"/>
      <c r="FH114" s="319"/>
      <c r="FI114" s="319"/>
      <c r="FJ114" s="319"/>
      <c r="FK114" s="319"/>
      <c r="FL114" s="319"/>
      <c r="FM114" s="319"/>
      <c r="FN114" s="319"/>
      <c r="FO114" s="319"/>
      <c r="FP114" s="319"/>
      <c r="FQ114" s="319"/>
      <c r="FR114" s="319"/>
      <c r="FS114" s="319"/>
      <c r="FT114" s="319"/>
      <c r="FU114" s="319"/>
      <c r="FV114" s="319"/>
      <c r="FW114" s="319"/>
      <c r="FX114" s="319"/>
      <c r="FY114" s="319"/>
      <c r="FZ114" s="319"/>
      <c r="GA114" s="319"/>
      <c r="GB114" s="319"/>
      <c r="GC114" s="319"/>
      <c r="GD114" s="319"/>
      <c r="GE114" s="330"/>
      <c r="GF114" s="330"/>
      <c r="GG114" s="330"/>
      <c r="GH114" s="330"/>
      <c r="GI114" s="330"/>
      <c r="GJ114" s="330"/>
      <c r="GK114" s="319"/>
      <c r="GL114" s="319"/>
      <c r="GM114" s="330"/>
      <c r="GN114" s="319"/>
      <c r="GO114" s="319"/>
      <c r="GP114" s="319"/>
      <c r="GQ114" s="319"/>
      <c r="GR114" s="319"/>
      <c r="GS114" s="319"/>
      <c r="GU114" s="334"/>
      <c r="GV114" s="334"/>
    </row>
    <row r="115" s="1" customFormat="1" spans="2:204">
      <c r="B115" s="309"/>
      <c r="C115" s="310"/>
      <c r="D115" s="309"/>
      <c r="E115" s="309"/>
      <c r="F115" s="309"/>
      <c r="G115" s="310"/>
      <c r="H115" s="309"/>
      <c r="I115" s="309"/>
      <c r="J115" s="309"/>
      <c r="K115" s="309"/>
      <c r="L115" s="309"/>
      <c r="M115" s="309"/>
      <c r="N115" s="309"/>
      <c r="AL115" s="317"/>
      <c r="AN115" s="317"/>
      <c r="AP115" s="317"/>
      <c r="AR115" s="317"/>
      <c r="AU115" s="317"/>
      <c r="AW115" s="317"/>
      <c r="AY115" s="317"/>
      <c r="BA115" s="317"/>
      <c r="CD115" s="319"/>
      <c r="CE115" s="319"/>
      <c r="CF115" s="319"/>
      <c r="CG115" s="319"/>
      <c r="CH115" s="319"/>
      <c r="CI115" s="319"/>
      <c r="CJ115" s="319"/>
      <c r="CK115" s="319"/>
      <c r="CL115" s="319"/>
      <c r="CM115" s="319"/>
      <c r="CN115" s="319"/>
      <c r="CO115" s="319"/>
      <c r="CP115" s="319"/>
      <c r="CQ115" s="319"/>
      <c r="CR115" s="319"/>
      <c r="CS115" s="319"/>
      <c r="CT115" s="319"/>
      <c r="CU115" s="319"/>
      <c r="CV115" s="319"/>
      <c r="CW115" s="319"/>
      <c r="CX115" s="319"/>
      <c r="CY115" s="319"/>
      <c r="CZ115" s="319"/>
      <c r="DA115" s="319"/>
      <c r="DB115" s="319"/>
      <c r="DC115" s="319"/>
      <c r="DD115" s="319"/>
      <c r="DE115" s="319"/>
      <c r="DF115" s="319"/>
      <c r="DG115" s="319"/>
      <c r="DH115" s="319"/>
      <c r="DI115" s="322"/>
      <c r="DJ115" s="319"/>
      <c r="DK115" s="319"/>
      <c r="DL115" s="319"/>
      <c r="DM115" s="319"/>
      <c r="DN115" s="319"/>
      <c r="DO115" s="319"/>
      <c r="DP115" s="319"/>
      <c r="DQ115" s="319"/>
      <c r="DR115" s="319"/>
      <c r="DS115" s="319"/>
      <c r="DT115" s="319"/>
      <c r="DU115" s="319"/>
      <c r="DV115" s="319"/>
      <c r="DW115" s="319"/>
      <c r="DX115" s="319"/>
      <c r="DY115" s="322"/>
      <c r="DZ115" s="319"/>
      <c r="EA115" s="319"/>
      <c r="EB115" s="319"/>
      <c r="EC115" s="319"/>
      <c r="ED115" s="319"/>
      <c r="EE115" s="319"/>
      <c r="EF115" s="319"/>
      <c r="EG115" s="319"/>
      <c r="EH115" s="319"/>
      <c r="EI115" s="319"/>
      <c r="EJ115" s="319"/>
      <c r="EK115" s="319"/>
      <c r="EL115" s="319"/>
      <c r="EM115" s="319"/>
      <c r="EN115" s="319"/>
      <c r="EO115" s="319"/>
      <c r="EP115" s="319"/>
      <c r="EQ115" s="319"/>
      <c r="ER115" s="319"/>
      <c r="FG115" s="319"/>
      <c r="FH115" s="319"/>
      <c r="FI115" s="319"/>
      <c r="FJ115" s="319"/>
      <c r="FK115" s="319"/>
      <c r="FL115" s="319"/>
      <c r="FM115" s="319"/>
      <c r="FN115" s="319"/>
      <c r="FO115" s="319"/>
      <c r="FP115" s="319"/>
      <c r="FQ115" s="319"/>
      <c r="FR115" s="319"/>
      <c r="FS115" s="319"/>
      <c r="FT115" s="319"/>
      <c r="FU115" s="319"/>
      <c r="FV115" s="319"/>
      <c r="FW115" s="319"/>
      <c r="FX115" s="319"/>
      <c r="FY115" s="319"/>
      <c r="FZ115" s="319"/>
      <c r="GA115" s="319"/>
      <c r="GB115" s="319"/>
      <c r="GC115" s="319"/>
      <c r="GD115" s="319"/>
      <c r="GE115" s="330"/>
      <c r="GF115" s="330"/>
      <c r="GG115" s="330"/>
      <c r="GH115" s="330"/>
      <c r="GI115" s="330"/>
      <c r="GJ115" s="330"/>
      <c r="GK115" s="319"/>
      <c r="GL115" s="319"/>
      <c r="GM115" s="330"/>
      <c r="GN115" s="319"/>
      <c r="GO115" s="319"/>
      <c r="GP115" s="319"/>
      <c r="GQ115" s="319"/>
      <c r="GR115" s="319"/>
      <c r="GS115" s="319"/>
      <c r="GU115" s="334"/>
      <c r="GV115" s="334"/>
    </row>
    <row r="116" s="1" customFormat="1" spans="2:204">
      <c r="B116" s="309"/>
      <c r="C116" s="310"/>
      <c r="D116" s="309"/>
      <c r="E116" s="309"/>
      <c r="F116" s="309"/>
      <c r="G116" s="310"/>
      <c r="H116" s="309"/>
      <c r="I116" s="309"/>
      <c r="J116" s="309"/>
      <c r="K116" s="309"/>
      <c r="L116" s="309"/>
      <c r="M116" s="309"/>
      <c r="N116" s="309"/>
      <c r="AL116" s="317"/>
      <c r="AN116" s="317"/>
      <c r="AP116" s="317"/>
      <c r="AR116" s="317"/>
      <c r="AU116" s="317"/>
      <c r="AW116" s="317"/>
      <c r="AY116" s="317"/>
      <c r="BA116" s="317"/>
      <c r="CD116" s="319"/>
      <c r="CE116" s="319"/>
      <c r="CF116" s="319"/>
      <c r="CG116" s="319"/>
      <c r="CH116" s="319"/>
      <c r="CI116" s="319"/>
      <c r="CJ116" s="319"/>
      <c r="CK116" s="319"/>
      <c r="CL116" s="319"/>
      <c r="CM116" s="319"/>
      <c r="CN116" s="319"/>
      <c r="CO116" s="319"/>
      <c r="CP116" s="319"/>
      <c r="CQ116" s="319"/>
      <c r="CR116" s="319"/>
      <c r="CS116" s="319"/>
      <c r="CT116" s="319"/>
      <c r="CU116" s="319"/>
      <c r="CV116" s="319"/>
      <c r="CW116" s="319"/>
      <c r="CX116" s="319"/>
      <c r="CY116" s="319"/>
      <c r="CZ116" s="319"/>
      <c r="DA116" s="319"/>
      <c r="DB116" s="319"/>
      <c r="DC116" s="319"/>
      <c r="DD116" s="319"/>
      <c r="DE116" s="319"/>
      <c r="DF116" s="319"/>
      <c r="DG116" s="319"/>
      <c r="DH116" s="319"/>
      <c r="DI116" s="322"/>
      <c r="DJ116" s="319"/>
      <c r="DK116" s="319"/>
      <c r="DL116" s="319"/>
      <c r="DM116" s="319"/>
      <c r="DN116" s="319"/>
      <c r="DO116" s="319"/>
      <c r="DP116" s="319"/>
      <c r="DQ116" s="319"/>
      <c r="DR116" s="319"/>
      <c r="DS116" s="319"/>
      <c r="DT116" s="319"/>
      <c r="DU116" s="319"/>
      <c r="DV116" s="319"/>
      <c r="DW116" s="319"/>
      <c r="DX116" s="319"/>
      <c r="DY116" s="322"/>
      <c r="DZ116" s="319"/>
      <c r="EA116" s="319"/>
      <c r="EB116" s="319"/>
      <c r="EC116" s="319"/>
      <c r="ED116" s="319"/>
      <c r="EE116" s="319"/>
      <c r="EF116" s="319"/>
      <c r="EG116" s="319"/>
      <c r="EH116" s="319"/>
      <c r="EI116" s="319"/>
      <c r="EJ116" s="319"/>
      <c r="EK116" s="319"/>
      <c r="EL116" s="319"/>
      <c r="EM116" s="319"/>
      <c r="EN116" s="319"/>
      <c r="EO116" s="319"/>
      <c r="EP116" s="319"/>
      <c r="EQ116" s="319"/>
      <c r="ER116" s="319"/>
      <c r="FG116" s="319"/>
      <c r="FH116" s="319"/>
      <c r="FI116" s="319"/>
      <c r="FJ116" s="319"/>
      <c r="FK116" s="319"/>
      <c r="FL116" s="319"/>
      <c r="FM116" s="319"/>
      <c r="FN116" s="319"/>
      <c r="FO116" s="319"/>
      <c r="FP116" s="319"/>
      <c r="FQ116" s="319"/>
      <c r="FR116" s="319"/>
      <c r="FS116" s="319"/>
      <c r="FT116" s="319"/>
      <c r="FU116" s="319"/>
      <c r="FV116" s="319"/>
      <c r="FW116" s="319"/>
      <c r="FX116" s="319"/>
      <c r="FY116" s="319"/>
      <c r="FZ116" s="319"/>
      <c r="GA116" s="319"/>
      <c r="GB116" s="319"/>
      <c r="GC116" s="319"/>
      <c r="GD116" s="319"/>
      <c r="GE116" s="330"/>
      <c r="GF116" s="330"/>
      <c r="GG116" s="330"/>
      <c r="GH116" s="330"/>
      <c r="GI116" s="330"/>
      <c r="GJ116" s="330"/>
      <c r="GK116" s="319"/>
      <c r="GL116" s="319"/>
      <c r="GM116" s="330"/>
      <c r="GN116" s="319"/>
      <c r="GO116" s="319"/>
      <c r="GP116" s="319"/>
      <c r="GQ116" s="319"/>
      <c r="GR116" s="319"/>
      <c r="GS116" s="319"/>
      <c r="GU116" s="334"/>
      <c r="GV116" s="334"/>
    </row>
    <row r="117" s="1" customFormat="1" spans="2:204">
      <c r="B117" s="309"/>
      <c r="C117" s="310"/>
      <c r="D117" s="309"/>
      <c r="E117" s="309"/>
      <c r="F117" s="309"/>
      <c r="G117" s="310"/>
      <c r="H117" s="309"/>
      <c r="I117" s="309"/>
      <c r="J117" s="309"/>
      <c r="K117" s="309"/>
      <c r="L117" s="309"/>
      <c r="M117" s="309"/>
      <c r="N117" s="309"/>
      <c r="AL117" s="317"/>
      <c r="AN117" s="317"/>
      <c r="AP117" s="317"/>
      <c r="AR117" s="317"/>
      <c r="AU117" s="317"/>
      <c r="AW117" s="317"/>
      <c r="AY117" s="317"/>
      <c r="BA117" s="317"/>
      <c r="CD117" s="319"/>
      <c r="CE117" s="319"/>
      <c r="CF117" s="319"/>
      <c r="CG117" s="319"/>
      <c r="CH117" s="319"/>
      <c r="CI117" s="319"/>
      <c r="CJ117" s="319"/>
      <c r="CK117" s="319"/>
      <c r="CL117" s="319"/>
      <c r="CM117" s="319"/>
      <c r="CN117" s="319"/>
      <c r="CO117" s="319"/>
      <c r="CP117" s="319"/>
      <c r="CQ117" s="319"/>
      <c r="CR117" s="319"/>
      <c r="CS117" s="319"/>
      <c r="CT117" s="319"/>
      <c r="CU117" s="319"/>
      <c r="CV117" s="319"/>
      <c r="CW117" s="319"/>
      <c r="CX117" s="319"/>
      <c r="CY117" s="319"/>
      <c r="CZ117" s="319"/>
      <c r="DA117" s="319"/>
      <c r="DB117" s="319"/>
      <c r="DC117" s="319"/>
      <c r="DD117" s="319"/>
      <c r="DE117" s="319"/>
      <c r="DF117" s="319"/>
      <c r="DG117" s="319"/>
      <c r="DH117" s="319"/>
      <c r="DI117" s="322"/>
      <c r="DJ117" s="319"/>
      <c r="DK117" s="319"/>
      <c r="DL117" s="319"/>
      <c r="DM117" s="319"/>
      <c r="DN117" s="319"/>
      <c r="DO117" s="319"/>
      <c r="DP117" s="319"/>
      <c r="DQ117" s="319"/>
      <c r="DR117" s="319"/>
      <c r="DS117" s="319"/>
      <c r="DT117" s="319"/>
      <c r="DU117" s="319"/>
      <c r="DV117" s="319"/>
      <c r="DW117" s="319"/>
      <c r="DX117" s="319"/>
      <c r="DY117" s="322"/>
      <c r="DZ117" s="319"/>
      <c r="EA117" s="319"/>
      <c r="EB117" s="319"/>
      <c r="EC117" s="319"/>
      <c r="ED117" s="319"/>
      <c r="EE117" s="319"/>
      <c r="EF117" s="319"/>
      <c r="EG117" s="319"/>
      <c r="EH117" s="319"/>
      <c r="EI117" s="319"/>
      <c r="EJ117" s="319"/>
      <c r="EK117" s="319"/>
      <c r="EL117" s="319"/>
      <c r="EM117" s="319"/>
      <c r="EN117" s="319"/>
      <c r="EO117" s="319"/>
      <c r="EP117" s="319"/>
      <c r="EQ117" s="319"/>
      <c r="ER117" s="319"/>
      <c r="FG117" s="319"/>
      <c r="FH117" s="319"/>
      <c r="FI117" s="319"/>
      <c r="FJ117" s="319"/>
      <c r="FK117" s="319"/>
      <c r="FL117" s="319"/>
      <c r="FM117" s="319"/>
      <c r="FN117" s="319"/>
      <c r="FO117" s="319"/>
      <c r="FP117" s="319"/>
      <c r="FQ117" s="319"/>
      <c r="FR117" s="319"/>
      <c r="FS117" s="319"/>
      <c r="FT117" s="319"/>
      <c r="FU117" s="319"/>
      <c r="FV117" s="319"/>
      <c r="FW117" s="319"/>
      <c r="FX117" s="319"/>
      <c r="FY117" s="319"/>
      <c r="FZ117" s="319"/>
      <c r="GA117" s="319"/>
      <c r="GB117" s="319"/>
      <c r="GC117" s="319"/>
      <c r="GD117" s="319"/>
      <c r="GE117" s="330"/>
      <c r="GF117" s="330"/>
      <c r="GG117" s="330"/>
      <c r="GH117" s="330"/>
      <c r="GI117" s="330"/>
      <c r="GJ117" s="330"/>
      <c r="GK117" s="319"/>
      <c r="GL117" s="319"/>
      <c r="GM117" s="330"/>
      <c r="GN117" s="319"/>
      <c r="GO117" s="319"/>
      <c r="GP117" s="319"/>
      <c r="GQ117" s="319"/>
      <c r="GR117" s="319"/>
      <c r="GS117" s="319"/>
      <c r="GU117" s="334"/>
      <c r="GV117" s="334"/>
    </row>
    <row r="118" s="1" customFormat="1" spans="2:204">
      <c r="B118" s="309"/>
      <c r="C118" s="310"/>
      <c r="D118" s="309"/>
      <c r="E118" s="309"/>
      <c r="F118" s="309"/>
      <c r="G118" s="310"/>
      <c r="H118" s="309"/>
      <c r="I118" s="309"/>
      <c r="J118" s="309"/>
      <c r="K118" s="309"/>
      <c r="L118" s="309"/>
      <c r="M118" s="309"/>
      <c r="N118" s="309"/>
      <c r="AL118" s="317"/>
      <c r="AN118" s="317"/>
      <c r="AP118" s="317"/>
      <c r="AR118" s="317"/>
      <c r="AU118" s="317"/>
      <c r="AW118" s="317"/>
      <c r="AY118" s="317"/>
      <c r="BA118" s="317"/>
      <c r="CD118" s="319"/>
      <c r="CE118" s="319"/>
      <c r="CF118" s="319"/>
      <c r="CG118" s="319"/>
      <c r="CH118" s="319"/>
      <c r="CI118" s="319"/>
      <c r="CJ118" s="319"/>
      <c r="CK118" s="319"/>
      <c r="CL118" s="319"/>
      <c r="CM118" s="319"/>
      <c r="CN118" s="319"/>
      <c r="CO118" s="319"/>
      <c r="CP118" s="319"/>
      <c r="CQ118" s="319"/>
      <c r="CR118" s="319"/>
      <c r="CS118" s="319"/>
      <c r="CT118" s="319"/>
      <c r="CU118" s="319"/>
      <c r="CV118" s="319"/>
      <c r="CW118" s="319"/>
      <c r="CX118" s="319"/>
      <c r="CY118" s="319"/>
      <c r="CZ118" s="319"/>
      <c r="DA118" s="319"/>
      <c r="DB118" s="319"/>
      <c r="DC118" s="319"/>
      <c r="DD118" s="319"/>
      <c r="DE118" s="319"/>
      <c r="DF118" s="319"/>
      <c r="DG118" s="319"/>
      <c r="DH118" s="319"/>
      <c r="DI118" s="322"/>
      <c r="DJ118" s="319"/>
      <c r="DK118" s="319"/>
      <c r="DL118" s="319"/>
      <c r="DM118" s="319"/>
      <c r="DN118" s="319"/>
      <c r="DO118" s="319"/>
      <c r="DP118" s="319"/>
      <c r="DQ118" s="319"/>
      <c r="DR118" s="319"/>
      <c r="DS118" s="319"/>
      <c r="DT118" s="319"/>
      <c r="DU118" s="319"/>
      <c r="DV118" s="319"/>
      <c r="DW118" s="319"/>
      <c r="DX118" s="319"/>
      <c r="DY118" s="322"/>
      <c r="DZ118" s="319"/>
      <c r="EA118" s="319"/>
      <c r="EB118" s="319"/>
      <c r="EC118" s="319"/>
      <c r="ED118" s="319"/>
      <c r="EE118" s="319"/>
      <c r="EF118" s="319"/>
      <c r="EG118" s="319"/>
      <c r="EH118" s="319"/>
      <c r="EI118" s="319"/>
      <c r="EJ118" s="319"/>
      <c r="EK118" s="319"/>
      <c r="EL118" s="319"/>
      <c r="EM118" s="319"/>
      <c r="EN118" s="319"/>
      <c r="EO118" s="319"/>
      <c r="EP118" s="319"/>
      <c r="EQ118" s="319"/>
      <c r="ER118" s="319"/>
      <c r="FG118" s="319"/>
      <c r="FH118" s="319"/>
      <c r="FI118" s="319"/>
      <c r="FJ118" s="319"/>
      <c r="FK118" s="319"/>
      <c r="FL118" s="319"/>
      <c r="FM118" s="319"/>
      <c r="FN118" s="319"/>
      <c r="FO118" s="319"/>
      <c r="FP118" s="319"/>
      <c r="FQ118" s="319"/>
      <c r="FR118" s="319"/>
      <c r="FS118" s="319"/>
      <c r="FT118" s="319"/>
      <c r="FU118" s="319"/>
      <c r="FV118" s="319"/>
      <c r="FW118" s="319"/>
      <c r="FX118" s="319"/>
      <c r="FY118" s="319"/>
      <c r="FZ118" s="319"/>
      <c r="GA118" s="319"/>
      <c r="GB118" s="319"/>
      <c r="GC118" s="319"/>
      <c r="GD118" s="319"/>
      <c r="GE118" s="330"/>
      <c r="GF118" s="330"/>
      <c r="GG118" s="330"/>
      <c r="GH118" s="330"/>
      <c r="GI118" s="330"/>
      <c r="GJ118" s="330"/>
      <c r="GK118" s="319"/>
      <c r="GL118" s="319"/>
      <c r="GM118" s="330"/>
      <c r="GN118" s="319"/>
      <c r="GO118" s="319"/>
      <c r="GP118" s="319"/>
      <c r="GQ118" s="319"/>
      <c r="GR118" s="319"/>
      <c r="GS118" s="319"/>
      <c r="GU118" s="334"/>
      <c r="GV118" s="334"/>
    </row>
    <row r="119" s="1" customFormat="1" spans="2:204">
      <c r="B119" s="309"/>
      <c r="C119" s="310"/>
      <c r="D119" s="309"/>
      <c r="E119" s="309"/>
      <c r="F119" s="309"/>
      <c r="G119" s="310"/>
      <c r="H119" s="309"/>
      <c r="I119" s="309"/>
      <c r="J119" s="309"/>
      <c r="K119" s="309"/>
      <c r="L119" s="309"/>
      <c r="M119" s="309"/>
      <c r="N119" s="309"/>
      <c r="AL119" s="317"/>
      <c r="AN119" s="317"/>
      <c r="AP119" s="317"/>
      <c r="AR119" s="317"/>
      <c r="AU119" s="317"/>
      <c r="AW119" s="317"/>
      <c r="AY119" s="317"/>
      <c r="BA119" s="317"/>
      <c r="CD119" s="319"/>
      <c r="CE119" s="319"/>
      <c r="CF119" s="319"/>
      <c r="CG119" s="319"/>
      <c r="CH119" s="319"/>
      <c r="CI119" s="319"/>
      <c r="CJ119" s="319"/>
      <c r="CK119" s="319"/>
      <c r="CL119" s="319"/>
      <c r="CM119" s="319"/>
      <c r="CN119" s="319"/>
      <c r="CO119" s="319"/>
      <c r="CP119" s="319"/>
      <c r="CQ119" s="319"/>
      <c r="CR119" s="319"/>
      <c r="CS119" s="319"/>
      <c r="CT119" s="319"/>
      <c r="CU119" s="319"/>
      <c r="CV119" s="319"/>
      <c r="CW119" s="319"/>
      <c r="CX119" s="319"/>
      <c r="CY119" s="319"/>
      <c r="CZ119" s="319"/>
      <c r="DA119" s="319"/>
      <c r="DB119" s="319"/>
      <c r="DC119" s="319"/>
      <c r="DD119" s="319"/>
      <c r="DE119" s="319"/>
      <c r="DF119" s="319"/>
      <c r="DG119" s="319"/>
      <c r="DH119" s="319"/>
      <c r="DI119" s="322"/>
      <c r="DJ119" s="319"/>
      <c r="DK119" s="319"/>
      <c r="DL119" s="319"/>
      <c r="DM119" s="319"/>
      <c r="DN119" s="319"/>
      <c r="DO119" s="319"/>
      <c r="DP119" s="319"/>
      <c r="DQ119" s="319"/>
      <c r="DR119" s="319"/>
      <c r="DS119" s="319"/>
      <c r="DT119" s="319"/>
      <c r="DU119" s="319"/>
      <c r="DV119" s="319"/>
      <c r="DW119" s="319"/>
      <c r="DX119" s="319"/>
      <c r="DY119" s="322"/>
      <c r="DZ119" s="319"/>
      <c r="EA119" s="319"/>
      <c r="EB119" s="319"/>
      <c r="EC119" s="319"/>
      <c r="ED119" s="319"/>
      <c r="EE119" s="319"/>
      <c r="EF119" s="319"/>
      <c r="EG119" s="319"/>
      <c r="EH119" s="319"/>
      <c r="EI119" s="319"/>
      <c r="EJ119" s="319"/>
      <c r="EK119" s="319"/>
      <c r="EL119" s="319"/>
      <c r="EM119" s="319"/>
      <c r="EN119" s="319"/>
      <c r="EO119" s="319"/>
      <c r="EP119" s="319"/>
      <c r="EQ119" s="319"/>
      <c r="ER119" s="319"/>
      <c r="FG119" s="319"/>
      <c r="FH119" s="319"/>
      <c r="FI119" s="319"/>
      <c r="FJ119" s="319"/>
      <c r="FK119" s="319"/>
      <c r="FL119" s="319"/>
      <c r="FM119" s="319"/>
      <c r="FN119" s="319"/>
      <c r="FO119" s="319"/>
      <c r="FP119" s="319"/>
      <c r="FQ119" s="319"/>
      <c r="FR119" s="319"/>
      <c r="FS119" s="319"/>
      <c r="FT119" s="319"/>
      <c r="FU119" s="319"/>
      <c r="FV119" s="319"/>
      <c r="FW119" s="319"/>
      <c r="FX119" s="319"/>
      <c r="FY119" s="319"/>
      <c r="FZ119" s="319"/>
      <c r="GA119" s="319"/>
      <c r="GB119" s="319"/>
      <c r="GC119" s="319"/>
      <c r="GD119" s="319"/>
      <c r="GE119" s="330"/>
      <c r="GF119" s="330"/>
      <c r="GG119" s="330"/>
      <c r="GH119" s="330"/>
      <c r="GI119" s="330"/>
      <c r="GJ119" s="330"/>
      <c r="GK119" s="319"/>
      <c r="GL119" s="319"/>
      <c r="GM119" s="330"/>
      <c r="GN119" s="319"/>
      <c r="GO119" s="319"/>
      <c r="GP119" s="319"/>
      <c r="GQ119" s="319"/>
      <c r="GR119" s="319"/>
      <c r="GS119" s="319"/>
      <c r="GU119" s="334"/>
      <c r="GV119" s="334"/>
    </row>
    <row r="120" s="1" customFormat="1" spans="2:204">
      <c r="B120" s="309"/>
      <c r="C120" s="310"/>
      <c r="D120" s="309"/>
      <c r="E120" s="309"/>
      <c r="F120" s="309"/>
      <c r="G120" s="310"/>
      <c r="H120" s="309"/>
      <c r="I120" s="309"/>
      <c r="J120" s="309"/>
      <c r="K120" s="309"/>
      <c r="L120" s="309"/>
      <c r="M120" s="309"/>
      <c r="N120" s="309"/>
      <c r="AL120" s="317"/>
      <c r="AN120" s="317"/>
      <c r="AP120" s="317"/>
      <c r="AR120" s="317"/>
      <c r="AU120" s="317"/>
      <c r="AW120" s="317"/>
      <c r="AY120" s="317"/>
      <c r="BA120" s="317"/>
      <c r="CD120" s="319"/>
      <c r="CE120" s="319"/>
      <c r="CF120" s="319"/>
      <c r="CG120" s="319"/>
      <c r="CH120" s="319"/>
      <c r="CI120" s="319"/>
      <c r="CJ120" s="319"/>
      <c r="CK120" s="319"/>
      <c r="CL120" s="319"/>
      <c r="CM120" s="319"/>
      <c r="CN120" s="319"/>
      <c r="CO120" s="319"/>
      <c r="CP120" s="319"/>
      <c r="CQ120" s="319"/>
      <c r="CR120" s="319"/>
      <c r="CS120" s="319"/>
      <c r="CT120" s="319"/>
      <c r="CU120" s="319"/>
      <c r="CV120" s="319"/>
      <c r="CW120" s="319"/>
      <c r="CX120" s="319"/>
      <c r="CY120" s="319"/>
      <c r="CZ120" s="319"/>
      <c r="DA120" s="319"/>
      <c r="DB120" s="319"/>
      <c r="DC120" s="319"/>
      <c r="DD120" s="319"/>
      <c r="DE120" s="319"/>
      <c r="DF120" s="319"/>
      <c r="DG120" s="319"/>
      <c r="DH120" s="319"/>
      <c r="DI120" s="322"/>
      <c r="DJ120" s="319"/>
      <c r="DK120" s="319"/>
      <c r="DL120" s="319"/>
      <c r="DM120" s="319"/>
      <c r="DN120" s="319"/>
      <c r="DO120" s="319"/>
      <c r="DP120" s="319"/>
      <c r="DQ120" s="319"/>
      <c r="DR120" s="319"/>
      <c r="DS120" s="319"/>
      <c r="DT120" s="319"/>
      <c r="DU120" s="319"/>
      <c r="DV120" s="319"/>
      <c r="DW120" s="319"/>
      <c r="DX120" s="319"/>
      <c r="DY120" s="322"/>
      <c r="DZ120" s="319"/>
      <c r="EA120" s="319"/>
      <c r="EB120" s="319"/>
      <c r="EC120" s="319"/>
      <c r="ED120" s="319"/>
      <c r="EE120" s="319"/>
      <c r="EF120" s="319"/>
      <c r="EG120" s="319"/>
      <c r="EH120" s="319"/>
      <c r="EI120" s="319"/>
      <c r="EJ120" s="319"/>
      <c r="EK120" s="319"/>
      <c r="EL120" s="319"/>
      <c r="EM120" s="319"/>
      <c r="EN120" s="319"/>
      <c r="EO120" s="319"/>
      <c r="EP120" s="319"/>
      <c r="EQ120" s="319"/>
      <c r="ER120" s="319"/>
      <c r="FG120" s="319"/>
      <c r="FH120" s="319"/>
      <c r="FI120" s="319"/>
      <c r="FJ120" s="319"/>
      <c r="FK120" s="319"/>
      <c r="FL120" s="319"/>
      <c r="FM120" s="319"/>
      <c r="FN120" s="319"/>
      <c r="FO120" s="319"/>
      <c r="FP120" s="319"/>
      <c r="FQ120" s="319"/>
      <c r="FR120" s="319"/>
      <c r="FS120" s="319"/>
      <c r="FT120" s="319"/>
      <c r="FU120" s="319"/>
      <c r="FV120" s="319"/>
      <c r="FW120" s="319"/>
      <c r="FX120" s="319"/>
      <c r="FY120" s="319"/>
      <c r="FZ120" s="319"/>
      <c r="GA120" s="319"/>
      <c r="GB120" s="319"/>
      <c r="GC120" s="319"/>
      <c r="GD120" s="319"/>
      <c r="GE120" s="330"/>
      <c r="GF120" s="330"/>
      <c r="GG120" s="330"/>
      <c r="GH120" s="330"/>
      <c r="GI120" s="330"/>
      <c r="GJ120" s="330"/>
      <c r="GK120" s="319"/>
      <c r="GL120" s="319"/>
      <c r="GM120" s="330"/>
      <c r="GN120" s="319"/>
      <c r="GO120" s="319"/>
      <c r="GP120" s="319"/>
      <c r="GQ120" s="319"/>
      <c r="GR120" s="319"/>
      <c r="GS120" s="319"/>
      <c r="GU120" s="334"/>
      <c r="GV120" s="334"/>
    </row>
    <row r="121" s="1" customFormat="1" spans="2:204">
      <c r="B121" s="309"/>
      <c r="C121" s="310"/>
      <c r="D121" s="309"/>
      <c r="E121" s="309"/>
      <c r="F121" s="309"/>
      <c r="G121" s="310"/>
      <c r="H121" s="309"/>
      <c r="I121" s="309"/>
      <c r="J121" s="309"/>
      <c r="K121" s="309"/>
      <c r="L121" s="309"/>
      <c r="M121" s="309"/>
      <c r="N121" s="309"/>
      <c r="AL121" s="317"/>
      <c r="AN121" s="317"/>
      <c r="AP121" s="317"/>
      <c r="AR121" s="317"/>
      <c r="AU121" s="317"/>
      <c r="AW121" s="317"/>
      <c r="AY121" s="317"/>
      <c r="BA121" s="317"/>
      <c r="CD121" s="319"/>
      <c r="CE121" s="319"/>
      <c r="CF121" s="319"/>
      <c r="CG121" s="319"/>
      <c r="CH121" s="319"/>
      <c r="CI121" s="319"/>
      <c r="CJ121" s="319"/>
      <c r="CK121" s="319"/>
      <c r="CL121" s="319"/>
      <c r="CM121" s="319"/>
      <c r="CN121" s="319"/>
      <c r="CO121" s="319"/>
      <c r="CP121" s="319"/>
      <c r="CQ121" s="319"/>
      <c r="CR121" s="319"/>
      <c r="CS121" s="319"/>
      <c r="CT121" s="319"/>
      <c r="CU121" s="319"/>
      <c r="CV121" s="319"/>
      <c r="CW121" s="319"/>
      <c r="CX121" s="319"/>
      <c r="CY121" s="319"/>
      <c r="CZ121" s="319"/>
      <c r="DA121" s="319"/>
      <c r="DB121" s="319"/>
      <c r="DC121" s="319"/>
      <c r="DD121" s="319"/>
      <c r="DE121" s="319"/>
      <c r="DF121" s="319"/>
      <c r="DG121" s="319"/>
      <c r="DH121" s="319"/>
      <c r="DI121" s="322"/>
      <c r="DJ121" s="319"/>
      <c r="DK121" s="319"/>
      <c r="DL121" s="319"/>
      <c r="DM121" s="319"/>
      <c r="DN121" s="319"/>
      <c r="DO121" s="319"/>
      <c r="DP121" s="319"/>
      <c r="DQ121" s="319"/>
      <c r="DR121" s="319"/>
      <c r="DS121" s="319"/>
      <c r="DT121" s="319"/>
      <c r="DU121" s="319"/>
      <c r="DV121" s="319"/>
      <c r="DW121" s="319"/>
      <c r="DX121" s="319"/>
      <c r="DY121" s="322"/>
      <c r="DZ121" s="319"/>
      <c r="EA121" s="319"/>
      <c r="EB121" s="319"/>
      <c r="EC121" s="319"/>
      <c r="ED121" s="319"/>
      <c r="EE121" s="319"/>
      <c r="EF121" s="319"/>
      <c r="EG121" s="319"/>
      <c r="EH121" s="319"/>
      <c r="EI121" s="319"/>
      <c r="EJ121" s="319"/>
      <c r="EK121" s="319"/>
      <c r="EL121" s="319"/>
      <c r="EM121" s="319"/>
      <c r="EN121" s="319"/>
      <c r="EO121" s="319"/>
      <c r="EP121" s="319"/>
      <c r="EQ121" s="319"/>
      <c r="ER121" s="319"/>
      <c r="FG121" s="319"/>
      <c r="FH121" s="319"/>
      <c r="FI121" s="319"/>
      <c r="FJ121" s="319"/>
      <c r="FK121" s="319"/>
      <c r="FL121" s="319"/>
      <c r="FM121" s="319"/>
      <c r="FN121" s="319"/>
      <c r="FO121" s="319"/>
      <c r="FP121" s="319"/>
      <c r="FQ121" s="319"/>
      <c r="FR121" s="319"/>
      <c r="FS121" s="319"/>
      <c r="FT121" s="319"/>
      <c r="FU121" s="319"/>
      <c r="FV121" s="319"/>
      <c r="FW121" s="319"/>
      <c r="FX121" s="319"/>
      <c r="FY121" s="319"/>
      <c r="FZ121" s="319"/>
      <c r="GA121" s="319"/>
      <c r="GB121" s="319"/>
      <c r="GC121" s="319"/>
      <c r="GD121" s="319"/>
      <c r="GE121" s="330"/>
      <c r="GF121" s="330"/>
      <c r="GG121" s="330"/>
      <c r="GH121" s="330"/>
      <c r="GI121" s="330"/>
      <c r="GJ121" s="330"/>
      <c r="GK121" s="319"/>
      <c r="GL121" s="319"/>
      <c r="GM121" s="330"/>
      <c r="GN121" s="319"/>
      <c r="GO121" s="319"/>
      <c r="GP121" s="319"/>
      <c r="GQ121" s="319"/>
      <c r="GR121" s="319"/>
      <c r="GS121" s="319"/>
      <c r="GU121" s="334"/>
      <c r="GV121" s="334"/>
    </row>
    <row r="122" s="1" customFormat="1" spans="2:204">
      <c r="B122" s="309"/>
      <c r="C122" s="310"/>
      <c r="D122" s="309"/>
      <c r="E122" s="309"/>
      <c r="F122" s="309"/>
      <c r="G122" s="310"/>
      <c r="H122" s="309"/>
      <c r="I122" s="309"/>
      <c r="J122" s="309"/>
      <c r="K122" s="309"/>
      <c r="L122" s="309"/>
      <c r="M122" s="309"/>
      <c r="N122" s="309"/>
      <c r="AL122" s="317"/>
      <c r="AN122" s="317"/>
      <c r="AP122" s="317"/>
      <c r="AR122" s="317"/>
      <c r="AU122" s="317"/>
      <c r="AW122" s="317"/>
      <c r="AY122" s="317"/>
      <c r="BA122" s="317"/>
      <c r="CD122" s="319"/>
      <c r="CE122" s="319"/>
      <c r="CF122" s="319"/>
      <c r="CG122" s="319"/>
      <c r="CH122" s="319"/>
      <c r="CI122" s="319"/>
      <c r="CJ122" s="319"/>
      <c r="CK122" s="319"/>
      <c r="CL122" s="319"/>
      <c r="CM122" s="319"/>
      <c r="CN122" s="319"/>
      <c r="CO122" s="319"/>
      <c r="CP122" s="319"/>
      <c r="CQ122" s="319"/>
      <c r="CR122" s="319"/>
      <c r="CS122" s="319"/>
      <c r="CT122" s="319"/>
      <c r="CU122" s="319"/>
      <c r="CV122" s="319"/>
      <c r="CW122" s="319"/>
      <c r="CX122" s="319"/>
      <c r="CY122" s="319"/>
      <c r="CZ122" s="319"/>
      <c r="DA122" s="319"/>
      <c r="DB122" s="319"/>
      <c r="DC122" s="319"/>
      <c r="DD122" s="319"/>
      <c r="DE122" s="319"/>
      <c r="DF122" s="319"/>
      <c r="DG122" s="319"/>
      <c r="DH122" s="319"/>
      <c r="DI122" s="322"/>
      <c r="DJ122" s="319"/>
      <c r="DK122" s="319"/>
      <c r="DL122" s="319"/>
      <c r="DM122" s="319"/>
      <c r="DN122" s="319"/>
      <c r="DO122" s="319"/>
      <c r="DP122" s="319"/>
      <c r="DQ122" s="319"/>
      <c r="DR122" s="319"/>
      <c r="DS122" s="319"/>
      <c r="DT122" s="319"/>
      <c r="DU122" s="319"/>
      <c r="DV122" s="319"/>
      <c r="DW122" s="319"/>
      <c r="DX122" s="319"/>
      <c r="DY122" s="322"/>
      <c r="DZ122" s="319"/>
      <c r="EA122" s="319"/>
      <c r="EB122" s="319"/>
      <c r="EC122" s="319"/>
      <c r="ED122" s="319"/>
      <c r="EE122" s="319"/>
      <c r="EF122" s="319"/>
      <c r="EG122" s="319"/>
      <c r="EH122" s="319"/>
      <c r="EI122" s="319"/>
      <c r="EJ122" s="319"/>
      <c r="EK122" s="319"/>
      <c r="EL122" s="319"/>
      <c r="EM122" s="319"/>
      <c r="EN122" s="319"/>
      <c r="EO122" s="319"/>
      <c r="EP122" s="319"/>
      <c r="EQ122" s="319"/>
      <c r="ER122" s="319"/>
      <c r="FG122" s="319"/>
      <c r="FH122" s="319"/>
      <c r="FI122" s="319"/>
      <c r="FJ122" s="319"/>
      <c r="FK122" s="319"/>
      <c r="FL122" s="319"/>
      <c r="FM122" s="319"/>
      <c r="FN122" s="319"/>
      <c r="FO122" s="319"/>
      <c r="FP122" s="319"/>
      <c r="FQ122" s="319"/>
      <c r="FR122" s="319"/>
      <c r="FS122" s="319"/>
      <c r="FT122" s="319"/>
      <c r="FU122" s="319"/>
      <c r="FV122" s="319"/>
      <c r="FW122" s="319"/>
      <c r="FX122" s="319"/>
      <c r="FY122" s="319"/>
      <c r="FZ122" s="319"/>
      <c r="GA122" s="319"/>
      <c r="GB122" s="319"/>
      <c r="GC122" s="319"/>
      <c r="GD122" s="319"/>
      <c r="GE122" s="330"/>
      <c r="GF122" s="330"/>
      <c r="GG122" s="330"/>
      <c r="GH122" s="330"/>
      <c r="GI122" s="330"/>
      <c r="GJ122" s="330"/>
      <c r="GK122" s="319"/>
      <c r="GL122" s="319"/>
      <c r="GM122" s="330"/>
      <c r="GN122" s="319"/>
      <c r="GO122" s="319"/>
      <c r="GP122" s="319"/>
      <c r="GQ122" s="319"/>
      <c r="GR122" s="319"/>
      <c r="GS122" s="319"/>
      <c r="GU122" s="334"/>
      <c r="GV122" s="334"/>
    </row>
    <row r="123" s="1" customFormat="1" spans="2:204">
      <c r="B123" s="309"/>
      <c r="C123" s="310"/>
      <c r="D123" s="309"/>
      <c r="E123" s="309"/>
      <c r="F123" s="309"/>
      <c r="G123" s="310"/>
      <c r="H123" s="309"/>
      <c r="I123" s="309"/>
      <c r="J123" s="309"/>
      <c r="K123" s="309"/>
      <c r="L123" s="309"/>
      <c r="M123" s="309"/>
      <c r="N123" s="309"/>
      <c r="AL123" s="317"/>
      <c r="AN123" s="317"/>
      <c r="AP123" s="317"/>
      <c r="AR123" s="317"/>
      <c r="AU123" s="317"/>
      <c r="AW123" s="317"/>
      <c r="AY123" s="317"/>
      <c r="BA123" s="317"/>
      <c r="CD123" s="319"/>
      <c r="CE123" s="319"/>
      <c r="CF123" s="319"/>
      <c r="CG123" s="319"/>
      <c r="CH123" s="319"/>
      <c r="CI123" s="319"/>
      <c r="CJ123" s="319"/>
      <c r="CK123" s="319"/>
      <c r="CL123" s="319"/>
      <c r="CM123" s="319"/>
      <c r="CN123" s="319"/>
      <c r="CO123" s="319"/>
      <c r="CP123" s="319"/>
      <c r="CQ123" s="319"/>
      <c r="CR123" s="319"/>
      <c r="CS123" s="319"/>
      <c r="CT123" s="319"/>
      <c r="CU123" s="319"/>
      <c r="CV123" s="319"/>
      <c r="CW123" s="319"/>
      <c r="CX123" s="319"/>
      <c r="CY123" s="319"/>
      <c r="CZ123" s="319"/>
      <c r="DA123" s="319"/>
      <c r="DB123" s="319"/>
      <c r="DC123" s="319"/>
      <c r="DD123" s="319"/>
      <c r="DE123" s="319"/>
      <c r="DF123" s="319"/>
      <c r="DG123" s="319"/>
      <c r="DH123" s="319"/>
      <c r="DI123" s="322"/>
      <c r="DJ123" s="319"/>
      <c r="DK123" s="319"/>
      <c r="DL123" s="319"/>
      <c r="DM123" s="319"/>
      <c r="DN123" s="319"/>
      <c r="DO123" s="319"/>
      <c r="DP123" s="319"/>
      <c r="DQ123" s="319"/>
      <c r="DR123" s="319"/>
      <c r="DS123" s="319"/>
      <c r="DT123" s="319"/>
      <c r="DU123" s="319"/>
      <c r="DV123" s="319"/>
      <c r="DW123" s="319"/>
      <c r="DX123" s="319"/>
      <c r="DY123" s="322"/>
      <c r="DZ123" s="319"/>
      <c r="EA123" s="319"/>
      <c r="EB123" s="319"/>
      <c r="EC123" s="319"/>
      <c r="ED123" s="319"/>
      <c r="EE123" s="319"/>
      <c r="EF123" s="319"/>
      <c r="EG123" s="319"/>
      <c r="EH123" s="319"/>
      <c r="EI123" s="319"/>
      <c r="EJ123" s="319"/>
      <c r="EK123" s="319"/>
      <c r="EL123" s="319"/>
      <c r="EM123" s="319"/>
      <c r="EN123" s="319"/>
      <c r="EO123" s="319"/>
      <c r="EP123" s="319"/>
      <c r="EQ123" s="319"/>
      <c r="ER123" s="319"/>
      <c r="FG123" s="319"/>
      <c r="FH123" s="319"/>
      <c r="FI123" s="319"/>
      <c r="FJ123" s="319"/>
      <c r="FK123" s="319"/>
      <c r="FL123" s="319"/>
      <c r="FM123" s="319"/>
      <c r="FN123" s="319"/>
      <c r="FO123" s="319"/>
      <c r="FP123" s="319"/>
      <c r="FQ123" s="319"/>
      <c r="FR123" s="319"/>
      <c r="FS123" s="319"/>
      <c r="FT123" s="319"/>
      <c r="FU123" s="319"/>
      <c r="FV123" s="319"/>
      <c r="FW123" s="319"/>
      <c r="FX123" s="319"/>
      <c r="FY123" s="319"/>
      <c r="FZ123" s="319"/>
      <c r="GA123" s="319"/>
      <c r="GB123" s="319"/>
      <c r="GC123" s="319"/>
      <c r="GD123" s="319"/>
      <c r="GE123" s="330"/>
      <c r="GF123" s="330"/>
      <c r="GG123" s="330"/>
      <c r="GH123" s="330"/>
      <c r="GI123" s="330"/>
      <c r="GJ123" s="330"/>
      <c r="GK123" s="319"/>
      <c r="GL123" s="319"/>
      <c r="GM123" s="330"/>
      <c r="GN123" s="319"/>
      <c r="GO123" s="319"/>
      <c r="GP123" s="319"/>
      <c r="GQ123" s="319"/>
      <c r="GR123" s="319"/>
      <c r="GS123" s="319"/>
      <c r="GU123" s="334"/>
      <c r="GV123" s="334"/>
    </row>
    <row r="124" s="1" customFormat="1" spans="2:204">
      <c r="B124" s="309"/>
      <c r="C124" s="310"/>
      <c r="D124" s="309"/>
      <c r="E124" s="309"/>
      <c r="F124" s="309"/>
      <c r="G124" s="310"/>
      <c r="H124" s="309"/>
      <c r="I124" s="309"/>
      <c r="J124" s="309"/>
      <c r="K124" s="309"/>
      <c r="L124" s="309"/>
      <c r="M124" s="309"/>
      <c r="N124" s="309"/>
      <c r="AL124" s="317"/>
      <c r="AN124" s="317"/>
      <c r="AP124" s="317"/>
      <c r="AR124" s="317"/>
      <c r="AU124" s="317"/>
      <c r="AW124" s="317"/>
      <c r="AY124" s="317"/>
      <c r="BA124" s="317"/>
      <c r="CD124" s="319"/>
      <c r="CE124" s="319"/>
      <c r="CF124" s="319"/>
      <c r="CG124" s="319"/>
      <c r="CH124" s="319"/>
      <c r="CI124" s="319"/>
      <c r="CJ124" s="319"/>
      <c r="CK124" s="319"/>
      <c r="CL124" s="319"/>
      <c r="CM124" s="319"/>
      <c r="CN124" s="319"/>
      <c r="CO124" s="319"/>
      <c r="CP124" s="319"/>
      <c r="CQ124" s="319"/>
      <c r="CR124" s="319"/>
      <c r="CS124" s="319"/>
      <c r="CT124" s="319"/>
      <c r="CU124" s="319"/>
      <c r="CV124" s="319"/>
      <c r="CW124" s="319"/>
      <c r="CX124" s="319"/>
      <c r="CY124" s="319"/>
      <c r="CZ124" s="319"/>
      <c r="DA124" s="319"/>
      <c r="DB124" s="319"/>
      <c r="DC124" s="319"/>
      <c r="DD124" s="319"/>
      <c r="DE124" s="319"/>
      <c r="DF124" s="319"/>
      <c r="DG124" s="319"/>
      <c r="DH124" s="319"/>
      <c r="DI124" s="322"/>
      <c r="DJ124" s="319"/>
      <c r="DK124" s="319"/>
      <c r="DL124" s="319"/>
      <c r="DM124" s="319"/>
      <c r="DN124" s="319"/>
      <c r="DO124" s="319"/>
      <c r="DP124" s="319"/>
      <c r="DQ124" s="319"/>
      <c r="DR124" s="319"/>
      <c r="DS124" s="319"/>
      <c r="DT124" s="319"/>
      <c r="DU124" s="319"/>
      <c r="DV124" s="319"/>
      <c r="DW124" s="319"/>
      <c r="DX124" s="319"/>
      <c r="DY124" s="322"/>
      <c r="DZ124" s="319"/>
      <c r="EA124" s="319"/>
      <c r="EB124" s="319"/>
      <c r="EC124" s="319"/>
      <c r="ED124" s="319"/>
      <c r="EE124" s="319"/>
      <c r="EF124" s="319"/>
      <c r="EG124" s="319"/>
      <c r="EH124" s="319"/>
      <c r="EI124" s="319"/>
      <c r="EJ124" s="319"/>
      <c r="EK124" s="319"/>
      <c r="EL124" s="319"/>
      <c r="EM124" s="319"/>
      <c r="EN124" s="319"/>
      <c r="EO124" s="319"/>
      <c r="EP124" s="319"/>
      <c r="EQ124" s="319"/>
      <c r="ER124" s="319"/>
      <c r="FG124" s="319"/>
      <c r="FH124" s="319"/>
      <c r="FI124" s="319"/>
      <c r="FJ124" s="319"/>
      <c r="FK124" s="319"/>
      <c r="FL124" s="319"/>
      <c r="FM124" s="319"/>
      <c r="FN124" s="319"/>
      <c r="FO124" s="319"/>
      <c r="FP124" s="319"/>
      <c r="FQ124" s="319"/>
      <c r="FR124" s="319"/>
      <c r="FS124" s="319"/>
      <c r="FT124" s="319"/>
      <c r="FU124" s="319"/>
      <c r="FV124" s="319"/>
      <c r="FW124" s="319"/>
      <c r="FX124" s="319"/>
      <c r="FY124" s="319"/>
      <c r="FZ124" s="319"/>
      <c r="GA124" s="319"/>
      <c r="GB124" s="319"/>
      <c r="GC124" s="319"/>
      <c r="GD124" s="319"/>
      <c r="GE124" s="330"/>
      <c r="GF124" s="330"/>
      <c r="GG124" s="330"/>
      <c r="GH124" s="330"/>
      <c r="GI124" s="330"/>
      <c r="GJ124" s="330"/>
      <c r="GK124" s="319"/>
      <c r="GL124" s="319"/>
      <c r="GM124" s="330"/>
      <c r="GN124" s="319"/>
      <c r="GO124" s="319"/>
      <c r="GP124" s="319"/>
      <c r="GQ124" s="319"/>
      <c r="GR124" s="319"/>
      <c r="GS124" s="319"/>
      <c r="GU124" s="334"/>
      <c r="GV124" s="334"/>
    </row>
    <row r="125" s="1" customFormat="1" spans="2:204">
      <c r="B125" s="309"/>
      <c r="C125" s="310"/>
      <c r="D125" s="309"/>
      <c r="E125" s="309"/>
      <c r="F125" s="309"/>
      <c r="G125" s="310"/>
      <c r="H125" s="309"/>
      <c r="I125" s="309"/>
      <c r="J125" s="309"/>
      <c r="K125" s="309"/>
      <c r="L125" s="309"/>
      <c r="M125" s="309"/>
      <c r="N125" s="309"/>
      <c r="AL125" s="317"/>
      <c r="AN125" s="317"/>
      <c r="AP125" s="317"/>
      <c r="AR125" s="317"/>
      <c r="AU125" s="317"/>
      <c r="AW125" s="317"/>
      <c r="AY125" s="317"/>
      <c r="BA125" s="317"/>
      <c r="CD125" s="319"/>
      <c r="CE125" s="319"/>
      <c r="CF125" s="319"/>
      <c r="CG125" s="319"/>
      <c r="CH125" s="319"/>
      <c r="CI125" s="319"/>
      <c r="CJ125" s="319"/>
      <c r="CK125" s="319"/>
      <c r="CL125" s="319"/>
      <c r="CM125" s="319"/>
      <c r="CN125" s="319"/>
      <c r="CO125" s="319"/>
      <c r="CP125" s="319"/>
      <c r="CQ125" s="319"/>
      <c r="CR125" s="319"/>
      <c r="CS125" s="319"/>
      <c r="CT125" s="319"/>
      <c r="CU125" s="319"/>
      <c r="CV125" s="319"/>
      <c r="CW125" s="319"/>
      <c r="CX125" s="319"/>
      <c r="CY125" s="319"/>
      <c r="CZ125" s="319"/>
      <c r="DA125" s="319"/>
      <c r="DB125" s="319"/>
      <c r="DC125" s="319"/>
      <c r="DD125" s="319"/>
      <c r="DE125" s="319"/>
      <c r="DF125" s="319"/>
      <c r="DG125" s="319"/>
      <c r="DH125" s="319"/>
      <c r="DI125" s="322"/>
      <c r="DJ125" s="319"/>
      <c r="DK125" s="319"/>
      <c r="DL125" s="319"/>
      <c r="DM125" s="319"/>
      <c r="DN125" s="319"/>
      <c r="DO125" s="319"/>
      <c r="DP125" s="319"/>
      <c r="DQ125" s="319"/>
      <c r="DR125" s="319"/>
      <c r="DS125" s="319"/>
      <c r="DT125" s="319"/>
      <c r="DU125" s="319"/>
      <c r="DV125" s="319"/>
      <c r="DW125" s="319"/>
      <c r="DX125" s="319"/>
      <c r="DY125" s="322"/>
      <c r="DZ125" s="319"/>
      <c r="EA125" s="319"/>
      <c r="EB125" s="319"/>
      <c r="EC125" s="319"/>
      <c r="ED125" s="319"/>
      <c r="EE125" s="319"/>
      <c r="EF125" s="319"/>
      <c r="EG125" s="319"/>
      <c r="EH125" s="319"/>
      <c r="EI125" s="319"/>
      <c r="EJ125" s="319"/>
      <c r="EK125" s="319"/>
      <c r="EL125" s="319"/>
      <c r="EM125" s="319"/>
      <c r="EN125" s="319"/>
      <c r="EO125" s="319"/>
      <c r="EP125" s="319"/>
      <c r="EQ125" s="319"/>
      <c r="ER125" s="319"/>
      <c r="FG125" s="319"/>
      <c r="FH125" s="319"/>
      <c r="FI125" s="319"/>
      <c r="FJ125" s="319"/>
      <c r="FK125" s="319"/>
      <c r="FL125" s="319"/>
      <c r="FM125" s="319"/>
      <c r="FN125" s="319"/>
      <c r="FO125" s="319"/>
      <c r="FP125" s="319"/>
      <c r="FQ125" s="319"/>
      <c r="FR125" s="319"/>
      <c r="FS125" s="319"/>
      <c r="FT125" s="319"/>
      <c r="FU125" s="319"/>
      <c r="FV125" s="319"/>
      <c r="FW125" s="319"/>
      <c r="FX125" s="319"/>
      <c r="FY125" s="319"/>
      <c r="FZ125" s="319"/>
      <c r="GA125" s="319"/>
      <c r="GB125" s="319"/>
      <c r="GC125" s="319"/>
      <c r="GD125" s="319"/>
      <c r="GE125" s="330"/>
      <c r="GF125" s="330"/>
      <c r="GG125" s="330"/>
      <c r="GH125" s="330"/>
      <c r="GI125" s="330"/>
      <c r="GJ125" s="330"/>
      <c r="GK125" s="319"/>
      <c r="GL125" s="319"/>
      <c r="GM125" s="330"/>
      <c r="GN125" s="319"/>
      <c r="GO125" s="319"/>
      <c r="GP125" s="319"/>
      <c r="GQ125" s="319"/>
      <c r="GR125" s="319"/>
      <c r="GS125" s="319"/>
      <c r="GU125" s="334"/>
      <c r="GV125" s="334"/>
    </row>
    <row r="126" s="1" customFormat="1" spans="2:204">
      <c r="B126" s="309"/>
      <c r="C126" s="310"/>
      <c r="D126" s="309"/>
      <c r="E126" s="309"/>
      <c r="F126" s="309"/>
      <c r="G126" s="310"/>
      <c r="H126" s="309"/>
      <c r="I126" s="309"/>
      <c r="J126" s="309"/>
      <c r="K126" s="309"/>
      <c r="L126" s="309"/>
      <c r="M126" s="309"/>
      <c r="N126" s="309"/>
      <c r="AL126" s="317"/>
      <c r="AN126" s="317"/>
      <c r="AP126" s="317"/>
      <c r="AR126" s="317"/>
      <c r="AU126" s="317"/>
      <c r="AW126" s="317"/>
      <c r="AY126" s="317"/>
      <c r="BA126" s="317"/>
      <c r="CD126" s="319"/>
      <c r="CE126" s="319"/>
      <c r="CF126" s="319"/>
      <c r="CG126" s="319"/>
      <c r="CH126" s="319"/>
      <c r="CI126" s="319"/>
      <c r="CJ126" s="319"/>
      <c r="CK126" s="319"/>
      <c r="CL126" s="319"/>
      <c r="CM126" s="319"/>
      <c r="CN126" s="319"/>
      <c r="CO126" s="319"/>
      <c r="CP126" s="319"/>
      <c r="CQ126" s="319"/>
      <c r="CR126" s="319"/>
      <c r="CS126" s="319"/>
      <c r="CT126" s="319"/>
      <c r="CU126" s="319"/>
      <c r="CV126" s="319"/>
      <c r="CW126" s="319"/>
      <c r="CX126" s="319"/>
      <c r="CY126" s="319"/>
      <c r="CZ126" s="319"/>
      <c r="DA126" s="319"/>
      <c r="DB126" s="319"/>
      <c r="DC126" s="319"/>
      <c r="DD126" s="319"/>
      <c r="DE126" s="319"/>
      <c r="DF126" s="319"/>
      <c r="DG126" s="319"/>
      <c r="DH126" s="319"/>
      <c r="DI126" s="322"/>
      <c r="DJ126" s="319"/>
      <c r="DK126" s="319"/>
      <c r="DL126" s="319"/>
      <c r="DM126" s="319"/>
      <c r="DN126" s="319"/>
      <c r="DO126" s="319"/>
      <c r="DP126" s="319"/>
      <c r="DQ126" s="319"/>
      <c r="DR126" s="319"/>
      <c r="DS126" s="319"/>
      <c r="DT126" s="319"/>
      <c r="DU126" s="319"/>
      <c r="DV126" s="319"/>
      <c r="DW126" s="319"/>
      <c r="DX126" s="319"/>
      <c r="DY126" s="322"/>
      <c r="DZ126" s="319"/>
      <c r="EA126" s="319"/>
      <c r="EB126" s="319"/>
      <c r="EC126" s="319"/>
      <c r="ED126" s="319"/>
      <c r="EE126" s="319"/>
      <c r="EF126" s="319"/>
      <c r="EG126" s="319"/>
      <c r="EH126" s="319"/>
      <c r="EI126" s="319"/>
      <c r="EJ126" s="319"/>
      <c r="EK126" s="319"/>
      <c r="EL126" s="319"/>
      <c r="EM126" s="319"/>
      <c r="EN126" s="319"/>
      <c r="EO126" s="319"/>
      <c r="EP126" s="319"/>
      <c r="EQ126" s="319"/>
      <c r="ER126" s="319"/>
      <c r="FG126" s="319"/>
      <c r="FH126" s="319"/>
      <c r="FI126" s="319"/>
      <c r="FJ126" s="319"/>
      <c r="FK126" s="319"/>
      <c r="FL126" s="319"/>
      <c r="FM126" s="319"/>
      <c r="FN126" s="319"/>
      <c r="FO126" s="319"/>
      <c r="FP126" s="319"/>
      <c r="FQ126" s="319"/>
      <c r="FR126" s="319"/>
      <c r="FS126" s="319"/>
      <c r="FT126" s="319"/>
      <c r="FU126" s="319"/>
      <c r="FV126" s="319"/>
      <c r="FW126" s="319"/>
      <c r="FX126" s="319"/>
      <c r="FY126" s="319"/>
      <c r="FZ126" s="319"/>
      <c r="GA126" s="319"/>
      <c r="GB126" s="319"/>
      <c r="GC126" s="319"/>
      <c r="GD126" s="319"/>
      <c r="GE126" s="330"/>
      <c r="GF126" s="330"/>
      <c r="GG126" s="330"/>
      <c r="GH126" s="330"/>
      <c r="GI126" s="330"/>
      <c r="GJ126" s="330"/>
      <c r="GK126" s="319"/>
      <c r="GL126" s="319"/>
      <c r="GM126" s="330"/>
      <c r="GN126" s="319"/>
      <c r="GO126" s="319"/>
      <c r="GP126" s="319"/>
      <c r="GQ126" s="319"/>
      <c r="GR126" s="319"/>
      <c r="GS126" s="319"/>
      <c r="GU126" s="334"/>
      <c r="GV126" s="334"/>
    </row>
    <row r="127" s="1" customFormat="1" spans="2:204">
      <c r="B127" s="309"/>
      <c r="C127" s="310"/>
      <c r="D127" s="309"/>
      <c r="E127" s="309"/>
      <c r="F127" s="309"/>
      <c r="G127" s="310"/>
      <c r="H127" s="309"/>
      <c r="I127" s="309"/>
      <c r="J127" s="309"/>
      <c r="K127" s="309"/>
      <c r="L127" s="309"/>
      <c r="M127" s="309"/>
      <c r="N127" s="309"/>
      <c r="AL127" s="317"/>
      <c r="AN127" s="317"/>
      <c r="AP127" s="317"/>
      <c r="AR127" s="317"/>
      <c r="AU127" s="317"/>
      <c r="AW127" s="317"/>
      <c r="AY127" s="317"/>
      <c r="BA127" s="317"/>
      <c r="CD127" s="319"/>
      <c r="CE127" s="319"/>
      <c r="CF127" s="319"/>
      <c r="CG127" s="319"/>
      <c r="CH127" s="319"/>
      <c r="CI127" s="319"/>
      <c r="CJ127" s="319"/>
      <c r="CK127" s="319"/>
      <c r="CL127" s="319"/>
      <c r="CM127" s="319"/>
      <c r="CN127" s="319"/>
      <c r="CO127" s="319"/>
      <c r="CP127" s="319"/>
      <c r="CQ127" s="319"/>
      <c r="CR127" s="319"/>
      <c r="CS127" s="319"/>
      <c r="CT127" s="319"/>
      <c r="CU127" s="319"/>
      <c r="CV127" s="319"/>
      <c r="CW127" s="319"/>
      <c r="CX127" s="319"/>
      <c r="CY127" s="319"/>
      <c r="CZ127" s="319"/>
      <c r="DA127" s="319"/>
      <c r="DB127" s="319"/>
      <c r="DC127" s="319"/>
      <c r="DD127" s="319"/>
      <c r="DE127" s="319"/>
      <c r="DF127" s="319"/>
      <c r="DG127" s="319"/>
      <c r="DH127" s="319"/>
      <c r="DI127" s="322"/>
      <c r="DJ127" s="319"/>
      <c r="DK127" s="319"/>
      <c r="DL127" s="319"/>
      <c r="DM127" s="319"/>
      <c r="DN127" s="319"/>
      <c r="DO127" s="319"/>
      <c r="DP127" s="319"/>
      <c r="DQ127" s="319"/>
      <c r="DR127" s="319"/>
      <c r="DS127" s="319"/>
      <c r="DT127" s="319"/>
      <c r="DU127" s="319"/>
      <c r="DV127" s="319"/>
      <c r="DW127" s="319"/>
      <c r="DX127" s="319"/>
      <c r="DY127" s="322"/>
      <c r="DZ127" s="319"/>
      <c r="EA127" s="319"/>
      <c r="EB127" s="319"/>
      <c r="EC127" s="319"/>
      <c r="ED127" s="319"/>
      <c r="EE127" s="319"/>
      <c r="EF127" s="319"/>
      <c r="EG127" s="319"/>
      <c r="EH127" s="319"/>
      <c r="EI127" s="319"/>
      <c r="EJ127" s="319"/>
      <c r="EK127" s="319"/>
      <c r="EL127" s="319"/>
      <c r="EM127" s="319"/>
      <c r="EN127" s="319"/>
      <c r="EO127" s="319"/>
      <c r="EP127" s="319"/>
      <c r="EQ127" s="319"/>
      <c r="ER127" s="319"/>
      <c r="FG127" s="319"/>
      <c r="FH127" s="319"/>
      <c r="FI127" s="319"/>
      <c r="FJ127" s="319"/>
      <c r="FK127" s="319"/>
      <c r="FL127" s="319"/>
      <c r="FM127" s="319"/>
      <c r="FN127" s="319"/>
      <c r="FO127" s="319"/>
      <c r="FP127" s="319"/>
      <c r="FQ127" s="319"/>
      <c r="FR127" s="319"/>
      <c r="FS127" s="319"/>
      <c r="FT127" s="319"/>
      <c r="FU127" s="319"/>
      <c r="FV127" s="319"/>
      <c r="FW127" s="319"/>
      <c r="FX127" s="319"/>
      <c r="FY127" s="319"/>
      <c r="FZ127" s="319"/>
      <c r="GA127" s="319"/>
      <c r="GB127" s="319"/>
      <c r="GC127" s="319"/>
      <c r="GD127" s="319"/>
      <c r="GE127" s="330"/>
      <c r="GF127" s="330"/>
      <c r="GG127" s="330"/>
      <c r="GH127" s="330"/>
      <c r="GI127" s="330"/>
      <c r="GJ127" s="330"/>
      <c r="GK127" s="319"/>
      <c r="GL127" s="319"/>
      <c r="GM127" s="330"/>
      <c r="GN127" s="319"/>
      <c r="GO127" s="319"/>
      <c r="GP127" s="319"/>
      <c r="GQ127" s="319"/>
      <c r="GR127" s="319"/>
      <c r="GS127" s="319"/>
      <c r="GU127" s="334"/>
      <c r="GV127" s="334"/>
    </row>
    <row r="128" s="1" customFormat="1" spans="2:204">
      <c r="B128" s="309"/>
      <c r="C128" s="310"/>
      <c r="D128" s="309"/>
      <c r="E128" s="309"/>
      <c r="F128" s="309"/>
      <c r="G128" s="310"/>
      <c r="H128" s="309"/>
      <c r="I128" s="309"/>
      <c r="J128" s="309"/>
      <c r="K128" s="309"/>
      <c r="L128" s="309"/>
      <c r="M128" s="309"/>
      <c r="N128" s="309"/>
      <c r="AL128" s="317"/>
      <c r="AN128" s="317"/>
      <c r="AP128" s="317"/>
      <c r="AR128" s="317"/>
      <c r="AU128" s="317"/>
      <c r="AW128" s="317"/>
      <c r="AY128" s="317"/>
      <c r="BA128" s="317"/>
      <c r="CD128" s="319"/>
      <c r="CE128" s="319"/>
      <c r="CF128" s="319"/>
      <c r="CG128" s="319"/>
      <c r="CH128" s="319"/>
      <c r="CI128" s="319"/>
      <c r="CJ128" s="319"/>
      <c r="CK128" s="319"/>
      <c r="CL128" s="319"/>
      <c r="CM128" s="319"/>
      <c r="CN128" s="319"/>
      <c r="CO128" s="319"/>
      <c r="CP128" s="319"/>
      <c r="CQ128" s="319"/>
      <c r="CR128" s="319"/>
      <c r="CS128" s="319"/>
      <c r="CT128" s="319"/>
      <c r="CU128" s="319"/>
      <c r="CV128" s="319"/>
      <c r="CW128" s="319"/>
      <c r="CX128" s="319"/>
      <c r="CY128" s="319"/>
      <c r="CZ128" s="319"/>
      <c r="DA128" s="319"/>
      <c r="DB128" s="319"/>
      <c r="DC128" s="319"/>
      <c r="DD128" s="319"/>
      <c r="DE128" s="319"/>
      <c r="DF128" s="319"/>
      <c r="DG128" s="319"/>
      <c r="DH128" s="319"/>
      <c r="DI128" s="322"/>
      <c r="DJ128" s="319"/>
      <c r="DK128" s="319"/>
      <c r="DL128" s="319"/>
      <c r="DM128" s="319"/>
      <c r="DN128" s="319"/>
      <c r="DO128" s="319"/>
      <c r="DP128" s="319"/>
      <c r="DQ128" s="319"/>
      <c r="DR128" s="319"/>
      <c r="DS128" s="319"/>
      <c r="DT128" s="319"/>
      <c r="DU128" s="319"/>
      <c r="DV128" s="319"/>
      <c r="DW128" s="319"/>
      <c r="DX128" s="319"/>
      <c r="DY128" s="322"/>
      <c r="DZ128" s="319"/>
      <c r="EA128" s="319"/>
      <c r="EB128" s="319"/>
      <c r="EC128" s="319"/>
      <c r="ED128" s="319"/>
      <c r="EE128" s="319"/>
      <c r="EF128" s="319"/>
      <c r="EG128" s="319"/>
      <c r="EH128" s="319"/>
      <c r="EI128" s="319"/>
      <c r="EJ128" s="319"/>
      <c r="EK128" s="319"/>
      <c r="EL128" s="319"/>
      <c r="EM128" s="319"/>
      <c r="EN128" s="319"/>
      <c r="EO128" s="319"/>
      <c r="EP128" s="319"/>
      <c r="EQ128" s="319"/>
      <c r="ER128" s="319"/>
      <c r="FG128" s="319"/>
      <c r="FH128" s="319"/>
      <c r="FI128" s="319"/>
      <c r="FJ128" s="319"/>
      <c r="FK128" s="319"/>
      <c r="FL128" s="319"/>
      <c r="FM128" s="319"/>
      <c r="FN128" s="319"/>
      <c r="FO128" s="319"/>
      <c r="FP128" s="319"/>
      <c r="FQ128" s="319"/>
      <c r="FR128" s="319"/>
      <c r="FS128" s="319"/>
      <c r="FT128" s="319"/>
      <c r="FU128" s="319"/>
      <c r="FV128" s="319"/>
      <c r="FW128" s="319"/>
      <c r="FX128" s="319"/>
      <c r="FY128" s="319"/>
      <c r="FZ128" s="319"/>
      <c r="GA128" s="319"/>
      <c r="GB128" s="319"/>
      <c r="GC128" s="319"/>
      <c r="GD128" s="319"/>
      <c r="GE128" s="330"/>
      <c r="GF128" s="330"/>
      <c r="GG128" s="330"/>
      <c r="GH128" s="330"/>
      <c r="GI128" s="330"/>
      <c r="GJ128" s="330"/>
      <c r="GK128" s="319"/>
      <c r="GL128" s="319"/>
      <c r="GM128" s="330"/>
      <c r="GN128" s="319"/>
      <c r="GO128" s="319"/>
      <c r="GP128" s="319"/>
      <c r="GQ128" s="319"/>
      <c r="GR128" s="319"/>
      <c r="GS128" s="319"/>
      <c r="GU128" s="334"/>
      <c r="GV128" s="334"/>
    </row>
    <row r="129" s="1" customFormat="1" spans="2:204">
      <c r="B129" s="309"/>
      <c r="C129" s="310"/>
      <c r="D129" s="309"/>
      <c r="E129" s="309"/>
      <c r="F129" s="309"/>
      <c r="G129" s="310"/>
      <c r="H129" s="309"/>
      <c r="I129" s="309"/>
      <c r="J129" s="309"/>
      <c r="K129" s="309"/>
      <c r="L129" s="309"/>
      <c r="M129" s="309"/>
      <c r="N129" s="309"/>
      <c r="AL129" s="317"/>
      <c r="AN129" s="317"/>
      <c r="AP129" s="317"/>
      <c r="AR129" s="317"/>
      <c r="AU129" s="317"/>
      <c r="AW129" s="317"/>
      <c r="AY129" s="317"/>
      <c r="BA129" s="317"/>
      <c r="CD129" s="319"/>
      <c r="CE129" s="319"/>
      <c r="CF129" s="319"/>
      <c r="CG129" s="319"/>
      <c r="CH129" s="319"/>
      <c r="CI129" s="319"/>
      <c r="CJ129" s="319"/>
      <c r="CK129" s="319"/>
      <c r="CL129" s="319"/>
      <c r="CM129" s="319"/>
      <c r="CN129" s="319"/>
      <c r="CO129" s="319"/>
      <c r="CP129" s="319"/>
      <c r="CQ129" s="319"/>
      <c r="CR129" s="319"/>
      <c r="CS129" s="319"/>
      <c r="CT129" s="319"/>
      <c r="CU129" s="319"/>
      <c r="CV129" s="319"/>
      <c r="CW129" s="319"/>
      <c r="CX129" s="319"/>
      <c r="CY129" s="319"/>
      <c r="CZ129" s="319"/>
      <c r="DA129" s="319"/>
      <c r="DB129" s="319"/>
      <c r="DC129" s="319"/>
      <c r="DD129" s="319"/>
      <c r="DE129" s="319"/>
      <c r="DF129" s="319"/>
      <c r="DG129" s="319"/>
      <c r="DH129" s="319"/>
      <c r="DI129" s="322"/>
      <c r="DJ129" s="319"/>
      <c r="DK129" s="319"/>
      <c r="DL129" s="319"/>
      <c r="DM129" s="319"/>
      <c r="DN129" s="319"/>
      <c r="DO129" s="319"/>
      <c r="DP129" s="319"/>
      <c r="DQ129" s="319"/>
      <c r="DR129" s="319"/>
      <c r="DS129" s="319"/>
      <c r="DT129" s="319"/>
      <c r="DU129" s="319"/>
      <c r="DV129" s="319"/>
      <c r="DW129" s="319"/>
      <c r="DX129" s="319"/>
      <c r="DY129" s="322"/>
      <c r="DZ129" s="319"/>
      <c r="EA129" s="319"/>
      <c r="EB129" s="319"/>
      <c r="EC129" s="319"/>
      <c r="ED129" s="319"/>
      <c r="EE129" s="319"/>
      <c r="EF129" s="319"/>
      <c r="EG129" s="319"/>
      <c r="EH129" s="319"/>
      <c r="EI129" s="319"/>
      <c r="EJ129" s="319"/>
      <c r="EK129" s="319"/>
      <c r="EL129" s="319"/>
      <c r="EM129" s="319"/>
      <c r="EN129" s="319"/>
      <c r="EO129" s="319"/>
      <c r="EP129" s="319"/>
      <c r="EQ129" s="319"/>
      <c r="ER129" s="319"/>
      <c r="FG129" s="319"/>
      <c r="FH129" s="319"/>
      <c r="FI129" s="319"/>
      <c r="FJ129" s="319"/>
      <c r="FK129" s="319"/>
      <c r="FL129" s="319"/>
      <c r="FM129" s="319"/>
      <c r="FN129" s="319"/>
      <c r="FO129" s="319"/>
      <c r="FP129" s="319"/>
      <c r="FQ129" s="319"/>
      <c r="FR129" s="319"/>
      <c r="FS129" s="319"/>
      <c r="FT129" s="319"/>
      <c r="FU129" s="319"/>
      <c r="FV129" s="319"/>
      <c r="FW129" s="319"/>
      <c r="FX129" s="319"/>
      <c r="FY129" s="319"/>
      <c r="FZ129" s="319"/>
      <c r="GA129" s="319"/>
      <c r="GB129" s="319"/>
      <c r="GC129" s="319"/>
      <c r="GD129" s="319"/>
      <c r="GE129" s="330"/>
      <c r="GF129" s="330"/>
      <c r="GG129" s="330"/>
      <c r="GH129" s="330"/>
      <c r="GI129" s="330"/>
      <c r="GJ129" s="330"/>
      <c r="GK129" s="319"/>
      <c r="GL129" s="319"/>
      <c r="GM129" s="330"/>
      <c r="GN129" s="319"/>
      <c r="GO129" s="319"/>
      <c r="GP129" s="319"/>
      <c r="GQ129" s="319"/>
      <c r="GR129" s="319"/>
      <c r="GS129" s="319"/>
      <c r="GU129" s="334"/>
      <c r="GV129" s="334"/>
    </row>
    <row r="130" s="1" customFormat="1" spans="2:204">
      <c r="B130" s="309"/>
      <c r="C130" s="310"/>
      <c r="D130" s="309"/>
      <c r="E130" s="309"/>
      <c r="F130" s="309"/>
      <c r="G130" s="310"/>
      <c r="H130" s="309"/>
      <c r="I130" s="309"/>
      <c r="J130" s="309"/>
      <c r="K130" s="309"/>
      <c r="L130" s="309"/>
      <c r="M130" s="309"/>
      <c r="N130" s="309"/>
      <c r="AL130" s="317"/>
      <c r="AN130" s="317"/>
      <c r="AP130" s="317"/>
      <c r="AR130" s="317"/>
      <c r="AU130" s="317"/>
      <c r="AW130" s="317"/>
      <c r="AY130" s="317"/>
      <c r="BA130" s="317"/>
      <c r="CD130" s="319"/>
      <c r="CE130" s="319"/>
      <c r="CF130" s="319"/>
      <c r="CG130" s="319"/>
      <c r="CH130" s="319"/>
      <c r="CI130" s="319"/>
      <c r="CJ130" s="319"/>
      <c r="CK130" s="319"/>
      <c r="CL130" s="319"/>
      <c r="CM130" s="319"/>
      <c r="CN130" s="319"/>
      <c r="CO130" s="319"/>
      <c r="CP130" s="319"/>
      <c r="CQ130" s="319"/>
      <c r="CR130" s="319"/>
      <c r="CS130" s="319"/>
      <c r="CT130" s="319"/>
      <c r="CU130" s="319"/>
      <c r="CV130" s="319"/>
      <c r="CW130" s="319"/>
      <c r="CX130" s="319"/>
      <c r="CY130" s="319"/>
      <c r="CZ130" s="319"/>
      <c r="DA130" s="319"/>
      <c r="DB130" s="319"/>
      <c r="DC130" s="319"/>
      <c r="DD130" s="319"/>
      <c r="DE130" s="319"/>
      <c r="DF130" s="319"/>
      <c r="DG130" s="319"/>
      <c r="DH130" s="319"/>
      <c r="DI130" s="322"/>
      <c r="DJ130" s="319"/>
      <c r="DK130" s="319"/>
      <c r="DL130" s="319"/>
      <c r="DM130" s="319"/>
      <c r="DN130" s="319"/>
      <c r="DO130" s="319"/>
      <c r="DP130" s="319"/>
      <c r="DQ130" s="319"/>
      <c r="DR130" s="319"/>
      <c r="DS130" s="319"/>
      <c r="DT130" s="319"/>
      <c r="DU130" s="319"/>
      <c r="DV130" s="319"/>
      <c r="DW130" s="319"/>
      <c r="DX130" s="319"/>
      <c r="DY130" s="322"/>
      <c r="DZ130" s="319"/>
      <c r="EA130" s="319"/>
      <c r="EB130" s="319"/>
      <c r="EC130" s="319"/>
      <c r="ED130" s="319"/>
      <c r="EE130" s="319"/>
      <c r="EF130" s="319"/>
      <c r="EG130" s="319"/>
      <c r="EH130" s="319"/>
      <c r="EI130" s="319"/>
      <c r="EJ130" s="319"/>
      <c r="EK130" s="319"/>
      <c r="EL130" s="319"/>
      <c r="EM130" s="319"/>
      <c r="EN130" s="319"/>
      <c r="EO130" s="319"/>
      <c r="EP130" s="319"/>
      <c r="EQ130" s="319"/>
      <c r="ER130" s="319"/>
      <c r="FG130" s="319"/>
      <c r="FH130" s="319"/>
      <c r="FI130" s="319"/>
      <c r="FJ130" s="319"/>
      <c r="FK130" s="319"/>
      <c r="FL130" s="319"/>
      <c r="FM130" s="319"/>
      <c r="FN130" s="319"/>
      <c r="FO130" s="319"/>
      <c r="FP130" s="319"/>
      <c r="FQ130" s="319"/>
      <c r="FR130" s="319"/>
      <c r="FS130" s="319"/>
      <c r="FT130" s="319"/>
      <c r="FU130" s="319"/>
      <c r="FV130" s="319"/>
      <c r="FW130" s="319"/>
      <c r="FX130" s="319"/>
      <c r="FY130" s="319"/>
      <c r="FZ130" s="319"/>
      <c r="GA130" s="319"/>
      <c r="GB130" s="319"/>
      <c r="GC130" s="319"/>
      <c r="GD130" s="319"/>
      <c r="GE130" s="330"/>
      <c r="GF130" s="330"/>
      <c r="GG130" s="330"/>
      <c r="GH130" s="330"/>
      <c r="GI130" s="330"/>
      <c r="GJ130" s="330"/>
      <c r="GK130" s="319"/>
      <c r="GL130" s="319"/>
      <c r="GM130" s="330"/>
      <c r="GN130" s="319"/>
      <c r="GO130" s="319"/>
      <c r="GP130" s="319"/>
      <c r="GQ130" s="319"/>
      <c r="GR130" s="319"/>
      <c r="GS130" s="319"/>
      <c r="GU130" s="334"/>
      <c r="GV130" s="334"/>
    </row>
    <row r="131" s="1" customFormat="1" spans="2:204">
      <c r="B131" s="309"/>
      <c r="C131" s="310"/>
      <c r="D131" s="309"/>
      <c r="E131" s="309"/>
      <c r="F131" s="309"/>
      <c r="G131" s="310"/>
      <c r="H131" s="309"/>
      <c r="I131" s="309"/>
      <c r="J131" s="309"/>
      <c r="K131" s="309"/>
      <c r="L131" s="309"/>
      <c r="M131" s="309"/>
      <c r="N131" s="309"/>
      <c r="AL131" s="317"/>
      <c r="AN131" s="317"/>
      <c r="AP131" s="317"/>
      <c r="AR131" s="317"/>
      <c r="AU131" s="317"/>
      <c r="AW131" s="317"/>
      <c r="AY131" s="317"/>
      <c r="BA131" s="317"/>
      <c r="CD131" s="319"/>
      <c r="CE131" s="319"/>
      <c r="CF131" s="319"/>
      <c r="CG131" s="319"/>
      <c r="CH131" s="319"/>
      <c r="CI131" s="319"/>
      <c r="CJ131" s="319"/>
      <c r="CK131" s="319"/>
      <c r="CL131" s="319"/>
      <c r="CM131" s="319"/>
      <c r="CN131" s="319"/>
      <c r="CO131" s="319"/>
      <c r="CP131" s="319"/>
      <c r="CQ131" s="319"/>
      <c r="CR131" s="319"/>
      <c r="CS131" s="319"/>
      <c r="CT131" s="319"/>
      <c r="CU131" s="319"/>
      <c r="CV131" s="319"/>
      <c r="CW131" s="319"/>
      <c r="CX131" s="319"/>
      <c r="CY131" s="319"/>
      <c r="CZ131" s="319"/>
      <c r="DA131" s="319"/>
      <c r="DB131" s="319"/>
      <c r="DC131" s="319"/>
      <c r="DD131" s="319"/>
      <c r="DE131" s="319"/>
      <c r="DF131" s="319"/>
      <c r="DG131" s="319"/>
      <c r="DH131" s="319"/>
      <c r="DI131" s="322"/>
      <c r="DJ131" s="319"/>
      <c r="DK131" s="319"/>
      <c r="DL131" s="319"/>
      <c r="DM131" s="319"/>
      <c r="DN131" s="319"/>
      <c r="DO131" s="319"/>
      <c r="DP131" s="319"/>
      <c r="DQ131" s="319"/>
      <c r="DR131" s="319"/>
      <c r="DS131" s="319"/>
      <c r="DT131" s="319"/>
      <c r="DU131" s="319"/>
      <c r="DV131" s="319"/>
      <c r="DW131" s="319"/>
      <c r="DX131" s="319"/>
      <c r="DY131" s="322"/>
      <c r="DZ131" s="319"/>
      <c r="EA131" s="319"/>
      <c r="EB131" s="319"/>
      <c r="EC131" s="319"/>
      <c r="ED131" s="319"/>
      <c r="EE131" s="319"/>
      <c r="EF131" s="319"/>
      <c r="EG131" s="319"/>
      <c r="EH131" s="319"/>
      <c r="EI131" s="319"/>
      <c r="EJ131" s="319"/>
      <c r="EK131" s="319"/>
      <c r="EL131" s="319"/>
      <c r="EM131" s="319"/>
      <c r="EN131" s="319"/>
      <c r="EO131" s="319"/>
      <c r="EP131" s="319"/>
      <c r="EQ131" s="319"/>
      <c r="ER131" s="319"/>
      <c r="FG131" s="319"/>
      <c r="FH131" s="319"/>
      <c r="FI131" s="319"/>
      <c r="FJ131" s="319"/>
      <c r="FK131" s="319"/>
      <c r="FL131" s="319"/>
      <c r="FM131" s="319"/>
      <c r="FN131" s="319"/>
      <c r="FO131" s="319"/>
      <c r="FP131" s="319"/>
      <c r="FQ131" s="319"/>
      <c r="FR131" s="319"/>
      <c r="FS131" s="319"/>
      <c r="FT131" s="319"/>
      <c r="FU131" s="319"/>
      <c r="FV131" s="319"/>
      <c r="FW131" s="319"/>
      <c r="FX131" s="319"/>
      <c r="FY131" s="319"/>
      <c r="FZ131" s="319"/>
      <c r="GA131" s="319"/>
      <c r="GB131" s="319"/>
      <c r="GC131" s="319"/>
      <c r="GD131" s="319"/>
      <c r="GE131" s="330"/>
      <c r="GF131" s="330"/>
      <c r="GG131" s="330"/>
      <c r="GH131" s="330"/>
      <c r="GI131" s="330"/>
      <c r="GJ131" s="330"/>
      <c r="GK131" s="319"/>
      <c r="GL131" s="319"/>
      <c r="GM131" s="330"/>
      <c r="GN131" s="319"/>
      <c r="GO131" s="319"/>
      <c r="GP131" s="319"/>
      <c r="GQ131" s="319"/>
      <c r="GR131" s="319"/>
      <c r="GS131" s="319"/>
      <c r="GU131" s="334"/>
      <c r="GV131" s="334"/>
    </row>
    <row r="132" s="1" customFormat="1" spans="2:204">
      <c r="B132" s="309"/>
      <c r="C132" s="310"/>
      <c r="D132" s="309"/>
      <c r="E132" s="309"/>
      <c r="F132" s="309"/>
      <c r="G132" s="310"/>
      <c r="H132" s="309"/>
      <c r="I132" s="309"/>
      <c r="J132" s="309"/>
      <c r="K132" s="309"/>
      <c r="L132" s="309"/>
      <c r="M132" s="309"/>
      <c r="N132" s="309"/>
      <c r="AL132" s="317"/>
      <c r="AN132" s="317"/>
      <c r="AP132" s="317"/>
      <c r="AR132" s="317"/>
      <c r="AU132" s="317"/>
      <c r="AW132" s="317"/>
      <c r="AY132" s="317"/>
      <c r="BA132" s="317"/>
      <c r="CD132" s="319"/>
      <c r="CE132" s="319"/>
      <c r="CF132" s="319"/>
      <c r="CG132" s="319"/>
      <c r="CH132" s="319"/>
      <c r="CI132" s="319"/>
      <c r="CJ132" s="319"/>
      <c r="CK132" s="319"/>
      <c r="CL132" s="319"/>
      <c r="CM132" s="319"/>
      <c r="CN132" s="319"/>
      <c r="CO132" s="319"/>
      <c r="CP132" s="319"/>
      <c r="CQ132" s="319"/>
      <c r="CR132" s="319"/>
      <c r="CS132" s="319"/>
      <c r="CT132" s="319"/>
      <c r="CU132" s="319"/>
      <c r="CV132" s="319"/>
      <c r="CW132" s="319"/>
      <c r="CX132" s="319"/>
      <c r="CY132" s="319"/>
      <c r="CZ132" s="319"/>
      <c r="DA132" s="319"/>
      <c r="DB132" s="319"/>
      <c r="DC132" s="319"/>
      <c r="DD132" s="319"/>
      <c r="DE132" s="319"/>
      <c r="DF132" s="319"/>
      <c r="DG132" s="319"/>
      <c r="DH132" s="319"/>
      <c r="DI132" s="322"/>
      <c r="DJ132" s="319"/>
      <c r="DK132" s="319"/>
      <c r="DL132" s="319"/>
      <c r="DM132" s="319"/>
      <c r="DN132" s="319"/>
      <c r="DO132" s="319"/>
      <c r="DP132" s="319"/>
      <c r="DQ132" s="319"/>
      <c r="DR132" s="319"/>
      <c r="DS132" s="319"/>
      <c r="DT132" s="319"/>
      <c r="DU132" s="319"/>
      <c r="DV132" s="319"/>
      <c r="DW132" s="319"/>
      <c r="DX132" s="319"/>
      <c r="DY132" s="322"/>
      <c r="DZ132" s="319"/>
      <c r="EA132" s="319"/>
      <c r="EB132" s="319"/>
      <c r="EC132" s="319"/>
      <c r="ED132" s="319"/>
      <c r="EE132" s="319"/>
      <c r="EF132" s="319"/>
      <c r="EG132" s="319"/>
      <c r="EH132" s="319"/>
      <c r="EI132" s="319"/>
      <c r="EJ132" s="319"/>
      <c r="EK132" s="319"/>
      <c r="EL132" s="319"/>
      <c r="EM132" s="319"/>
      <c r="EN132" s="319"/>
      <c r="EO132" s="319"/>
      <c r="EP132" s="319"/>
      <c r="EQ132" s="319"/>
      <c r="ER132" s="319"/>
      <c r="FG132" s="319"/>
      <c r="FH132" s="319"/>
      <c r="FI132" s="319"/>
      <c r="FJ132" s="319"/>
      <c r="FK132" s="319"/>
      <c r="FL132" s="319"/>
      <c r="FM132" s="319"/>
      <c r="FN132" s="319"/>
      <c r="FO132" s="319"/>
      <c r="FP132" s="319"/>
      <c r="FQ132" s="319"/>
      <c r="FR132" s="319"/>
      <c r="FS132" s="319"/>
      <c r="FT132" s="319"/>
      <c r="FU132" s="319"/>
      <c r="FV132" s="319"/>
      <c r="FW132" s="319"/>
      <c r="FX132" s="319"/>
      <c r="FY132" s="319"/>
      <c r="FZ132" s="319"/>
      <c r="GA132" s="319"/>
      <c r="GB132" s="319"/>
      <c r="GC132" s="319"/>
      <c r="GD132" s="319"/>
      <c r="GE132" s="330"/>
      <c r="GF132" s="330"/>
      <c r="GG132" s="330"/>
      <c r="GH132" s="330"/>
      <c r="GI132" s="330"/>
      <c r="GJ132" s="330"/>
      <c r="GK132" s="319"/>
      <c r="GL132" s="319"/>
      <c r="GM132" s="330"/>
      <c r="GN132" s="319"/>
      <c r="GO132" s="319"/>
      <c r="GP132" s="319"/>
      <c r="GQ132" s="319"/>
      <c r="GR132" s="319"/>
      <c r="GS132" s="319"/>
      <c r="GU132" s="334"/>
      <c r="GV132" s="334"/>
    </row>
    <row r="133" s="1" customFormat="1" spans="2:204">
      <c r="B133" s="309"/>
      <c r="C133" s="310"/>
      <c r="D133" s="309"/>
      <c r="E133" s="309"/>
      <c r="F133" s="309"/>
      <c r="G133" s="310"/>
      <c r="H133" s="309"/>
      <c r="I133" s="309"/>
      <c r="J133" s="309"/>
      <c r="K133" s="309"/>
      <c r="L133" s="309"/>
      <c r="M133" s="309"/>
      <c r="N133" s="309"/>
      <c r="AL133" s="317"/>
      <c r="AN133" s="317"/>
      <c r="AP133" s="317"/>
      <c r="AR133" s="317"/>
      <c r="AU133" s="317"/>
      <c r="AW133" s="317"/>
      <c r="AY133" s="317"/>
      <c r="BA133" s="317"/>
      <c r="CD133" s="319"/>
      <c r="CE133" s="319"/>
      <c r="CF133" s="319"/>
      <c r="CG133" s="319"/>
      <c r="CH133" s="319"/>
      <c r="CI133" s="319"/>
      <c r="CJ133" s="319"/>
      <c r="CK133" s="319"/>
      <c r="CL133" s="319"/>
      <c r="CM133" s="319"/>
      <c r="CN133" s="319"/>
      <c r="CO133" s="319"/>
      <c r="CP133" s="319"/>
      <c r="CQ133" s="319"/>
      <c r="CR133" s="319"/>
      <c r="CS133" s="319"/>
      <c r="CT133" s="319"/>
      <c r="CU133" s="319"/>
      <c r="CV133" s="319"/>
      <c r="CW133" s="319"/>
      <c r="CX133" s="319"/>
      <c r="CY133" s="319"/>
      <c r="CZ133" s="319"/>
      <c r="DA133" s="319"/>
      <c r="DB133" s="319"/>
      <c r="DC133" s="319"/>
      <c r="DD133" s="319"/>
      <c r="DE133" s="319"/>
      <c r="DF133" s="319"/>
      <c r="DG133" s="319"/>
      <c r="DH133" s="319"/>
      <c r="DI133" s="322"/>
      <c r="DJ133" s="319"/>
      <c r="DK133" s="319"/>
      <c r="DL133" s="319"/>
      <c r="DM133" s="319"/>
      <c r="DN133" s="319"/>
      <c r="DO133" s="319"/>
      <c r="DP133" s="319"/>
      <c r="DQ133" s="319"/>
      <c r="DR133" s="319"/>
      <c r="DS133" s="319"/>
      <c r="DT133" s="319"/>
      <c r="DU133" s="319"/>
      <c r="DV133" s="319"/>
      <c r="DW133" s="319"/>
      <c r="DX133" s="319"/>
      <c r="DY133" s="322"/>
      <c r="DZ133" s="319"/>
      <c r="EA133" s="319"/>
      <c r="EB133" s="319"/>
      <c r="EC133" s="319"/>
      <c r="ED133" s="319"/>
      <c r="EE133" s="319"/>
      <c r="EF133" s="319"/>
      <c r="EG133" s="319"/>
      <c r="EH133" s="319"/>
      <c r="EI133" s="319"/>
      <c r="EJ133" s="319"/>
      <c r="EK133" s="319"/>
      <c r="EL133" s="319"/>
      <c r="EM133" s="319"/>
      <c r="EN133" s="319"/>
      <c r="EO133" s="319"/>
      <c r="EP133" s="319"/>
      <c r="EQ133" s="319"/>
      <c r="ER133" s="319"/>
      <c r="FG133" s="319"/>
      <c r="FH133" s="319"/>
      <c r="FI133" s="319"/>
      <c r="FJ133" s="319"/>
      <c r="FK133" s="319"/>
      <c r="FL133" s="319"/>
      <c r="FM133" s="319"/>
      <c r="FN133" s="319"/>
      <c r="FO133" s="319"/>
      <c r="FP133" s="319"/>
      <c r="FQ133" s="319"/>
      <c r="FR133" s="319"/>
      <c r="FS133" s="319"/>
      <c r="FT133" s="319"/>
      <c r="FU133" s="319"/>
      <c r="FV133" s="319"/>
      <c r="FW133" s="319"/>
      <c r="FX133" s="319"/>
      <c r="FY133" s="319"/>
      <c r="FZ133" s="319"/>
      <c r="GA133" s="319"/>
      <c r="GB133" s="319"/>
      <c r="GC133" s="319"/>
      <c r="GD133" s="319"/>
      <c r="GE133" s="330"/>
      <c r="GF133" s="330"/>
      <c r="GG133" s="330"/>
      <c r="GH133" s="330"/>
      <c r="GI133" s="330"/>
      <c r="GJ133" s="330"/>
      <c r="GK133" s="319"/>
      <c r="GL133" s="319"/>
      <c r="GM133" s="330"/>
      <c r="GN133" s="319"/>
      <c r="GO133" s="319"/>
      <c r="GP133" s="319"/>
      <c r="GQ133" s="319"/>
      <c r="GR133" s="319"/>
      <c r="GS133" s="319"/>
      <c r="GU133" s="334"/>
      <c r="GV133" s="334"/>
    </row>
    <row r="134" s="1" customFormat="1" spans="2:204">
      <c r="B134" s="309"/>
      <c r="C134" s="310"/>
      <c r="D134" s="309"/>
      <c r="E134" s="309"/>
      <c r="F134" s="309"/>
      <c r="G134" s="310"/>
      <c r="H134" s="309"/>
      <c r="I134" s="309"/>
      <c r="J134" s="309"/>
      <c r="K134" s="309"/>
      <c r="L134" s="309"/>
      <c r="M134" s="309"/>
      <c r="N134" s="309"/>
      <c r="AL134" s="317"/>
      <c r="AN134" s="317"/>
      <c r="AP134" s="317"/>
      <c r="AR134" s="317"/>
      <c r="AU134" s="317"/>
      <c r="AW134" s="317"/>
      <c r="AY134" s="317"/>
      <c r="BA134" s="317"/>
      <c r="CD134" s="319"/>
      <c r="CE134" s="319"/>
      <c r="CF134" s="319"/>
      <c r="CG134" s="319"/>
      <c r="CH134" s="319"/>
      <c r="CI134" s="319"/>
      <c r="CJ134" s="319"/>
      <c r="CK134" s="319"/>
      <c r="CL134" s="319"/>
      <c r="CM134" s="319"/>
      <c r="CN134" s="319"/>
      <c r="CO134" s="319"/>
      <c r="CP134" s="319"/>
      <c r="CQ134" s="319"/>
      <c r="CR134" s="319"/>
      <c r="CS134" s="319"/>
      <c r="CT134" s="319"/>
      <c r="CU134" s="319"/>
      <c r="CV134" s="319"/>
      <c r="CW134" s="319"/>
      <c r="CX134" s="319"/>
      <c r="CY134" s="319"/>
      <c r="CZ134" s="319"/>
      <c r="DA134" s="319"/>
      <c r="DB134" s="319"/>
      <c r="DC134" s="319"/>
      <c r="DD134" s="319"/>
      <c r="DE134" s="319"/>
      <c r="DF134" s="319"/>
      <c r="DG134" s="319"/>
      <c r="DH134" s="319"/>
      <c r="DI134" s="322"/>
      <c r="DJ134" s="319"/>
      <c r="DK134" s="319"/>
      <c r="DL134" s="319"/>
      <c r="DM134" s="319"/>
      <c r="DN134" s="319"/>
      <c r="DO134" s="319"/>
      <c r="DP134" s="319"/>
      <c r="DQ134" s="319"/>
      <c r="DR134" s="319"/>
      <c r="DS134" s="319"/>
      <c r="DT134" s="319"/>
      <c r="DU134" s="319"/>
      <c r="DV134" s="319"/>
      <c r="DW134" s="319"/>
      <c r="DX134" s="319"/>
      <c r="DY134" s="322"/>
      <c r="DZ134" s="319"/>
      <c r="EA134" s="319"/>
      <c r="EB134" s="319"/>
      <c r="EC134" s="319"/>
      <c r="ED134" s="319"/>
      <c r="EE134" s="319"/>
      <c r="EF134" s="319"/>
      <c r="EG134" s="319"/>
      <c r="EH134" s="319"/>
      <c r="EI134" s="319"/>
      <c r="EJ134" s="319"/>
      <c r="EK134" s="319"/>
      <c r="EL134" s="319"/>
      <c r="EM134" s="319"/>
      <c r="EN134" s="319"/>
      <c r="EO134" s="319"/>
      <c r="EP134" s="319"/>
      <c r="EQ134" s="319"/>
      <c r="ER134" s="319"/>
      <c r="FG134" s="319"/>
      <c r="FH134" s="319"/>
      <c r="FI134" s="319"/>
      <c r="FJ134" s="319"/>
      <c r="FK134" s="319"/>
      <c r="FL134" s="319"/>
      <c r="FM134" s="319"/>
      <c r="FN134" s="319"/>
      <c r="FO134" s="319"/>
      <c r="FP134" s="319"/>
      <c r="FQ134" s="319"/>
      <c r="FR134" s="319"/>
      <c r="FS134" s="319"/>
      <c r="FT134" s="319"/>
      <c r="FU134" s="319"/>
      <c r="FV134" s="319"/>
      <c r="FW134" s="319"/>
      <c r="FX134" s="319"/>
      <c r="FY134" s="319"/>
      <c r="FZ134" s="319"/>
      <c r="GA134" s="319"/>
      <c r="GB134" s="319"/>
      <c r="GC134" s="319"/>
      <c r="GD134" s="319"/>
      <c r="GE134" s="330"/>
      <c r="GF134" s="330"/>
      <c r="GG134" s="330"/>
      <c r="GH134" s="330"/>
      <c r="GI134" s="330"/>
      <c r="GJ134" s="330"/>
      <c r="GK134" s="319"/>
      <c r="GL134" s="319"/>
      <c r="GM134" s="330"/>
      <c r="GN134" s="319"/>
      <c r="GO134" s="319"/>
      <c r="GP134" s="319"/>
      <c r="GQ134" s="319"/>
      <c r="GR134" s="319"/>
      <c r="GS134" s="319"/>
      <c r="GU134" s="334"/>
      <c r="GV134" s="334"/>
    </row>
    <row r="135" s="1" customFormat="1" spans="2:204">
      <c r="B135" s="309"/>
      <c r="C135" s="310"/>
      <c r="D135" s="309"/>
      <c r="E135" s="309"/>
      <c r="F135" s="309"/>
      <c r="G135" s="310"/>
      <c r="H135" s="309"/>
      <c r="I135" s="309"/>
      <c r="J135" s="309"/>
      <c r="K135" s="309"/>
      <c r="L135" s="309"/>
      <c r="M135" s="309"/>
      <c r="N135" s="309"/>
      <c r="AL135" s="317"/>
      <c r="AN135" s="317"/>
      <c r="AP135" s="317"/>
      <c r="AR135" s="317"/>
      <c r="AU135" s="317"/>
      <c r="AW135" s="317"/>
      <c r="AY135" s="317"/>
      <c r="BA135" s="317"/>
      <c r="CD135" s="319"/>
      <c r="CE135" s="319"/>
      <c r="CF135" s="319"/>
      <c r="CG135" s="319"/>
      <c r="CH135" s="319"/>
      <c r="CI135" s="319"/>
      <c r="CJ135" s="319"/>
      <c r="CK135" s="319"/>
      <c r="CL135" s="319"/>
      <c r="CM135" s="319"/>
      <c r="CN135" s="319"/>
      <c r="CO135" s="319"/>
      <c r="CP135" s="319"/>
      <c r="CQ135" s="319"/>
      <c r="CR135" s="319"/>
      <c r="CS135" s="319"/>
      <c r="CT135" s="319"/>
      <c r="CU135" s="319"/>
      <c r="CV135" s="319"/>
      <c r="CW135" s="319"/>
      <c r="CX135" s="319"/>
      <c r="CY135" s="319"/>
      <c r="CZ135" s="319"/>
      <c r="DA135" s="319"/>
      <c r="DB135" s="319"/>
      <c r="DC135" s="319"/>
      <c r="DD135" s="319"/>
      <c r="DE135" s="319"/>
      <c r="DF135" s="319"/>
      <c r="DG135" s="319"/>
      <c r="DH135" s="319"/>
      <c r="DI135" s="322"/>
      <c r="DJ135" s="319"/>
      <c r="DK135" s="319"/>
      <c r="DL135" s="319"/>
      <c r="DM135" s="319"/>
      <c r="DN135" s="319"/>
      <c r="DO135" s="319"/>
      <c r="DP135" s="319"/>
      <c r="DQ135" s="319"/>
      <c r="DR135" s="319"/>
      <c r="DS135" s="319"/>
      <c r="DT135" s="319"/>
      <c r="DU135" s="319"/>
      <c r="DV135" s="319"/>
      <c r="DW135" s="319"/>
      <c r="DX135" s="319"/>
      <c r="DY135" s="322"/>
      <c r="DZ135" s="319"/>
      <c r="EA135" s="319"/>
      <c r="EB135" s="319"/>
      <c r="EC135" s="319"/>
      <c r="ED135" s="319"/>
      <c r="EE135" s="319"/>
      <c r="EF135" s="319"/>
      <c r="EG135" s="319"/>
      <c r="EH135" s="319"/>
      <c r="EI135" s="319"/>
      <c r="EJ135" s="319"/>
      <c r="EK135" s="319"/>
      <c r="EL135" s="319"/>
      <c r="EM135" s="319"/>
      <c r="EN135" s="319"/>
      <c r="EO135" s="319"/>
      <c r="EP135" s="319"/>
      <c r="EQ135" s="319"/>
      <c r="ER135" s="319"/>
      <c r="FG135" s="319"/>
      <c r="FH135" s="319"/>
      <c r="FI135" s="319"/>
      <c r="FJ135" s="319"/>
      <c r="FK135" s="319"/>
      <c r="FL135" s="319"/>
      <c r="FM135" s="319"/>
      <c r="FN135" s="319"/>
      <c r="FO135" s="319"/>
      <c r="FP135" s="319"/>
      <c r="FQ135" s="319"/>
      <c r="FR135" s="319"/>
      <c r="FS135" s="319"/>
      <c r="FT135" s="319"/>
      <c r="FU135" s="319"/>
      <c r="FV135" s="319"/>
      <c r="FW135" s="319"/>
      <c r="FX135" s="319"/>
      <c r="FY135" s="319"/>
      <c r="FZ135" s="319"/>
      <c r="GA135" s="319"/>
      <c r="GB135" s="319"/>
      <c r="GC135" s="319"/>
      <c r="GD135" s="319"/>
      <c r="GE135" s="330"/>
      <c r="GF135" s="330"/>
      <c r="GG135" s="330"/>
      <c r="GH135" s="330"/>
      <c r="GI135" s="330"/>
      <c r="GJ135" s="330"/>
      <c r="GK135" s="319"/>
      <c r="GL135" s="319"/>
      <c r="GM135" s="330"/>
      <c r="GN135" s="319"/>
      <c r="GO135" s="319"/>
      <c r="GP135" s="319"/>
      <c r="GQ135" s="319"/>
      <c r="GR135" s="319"/>
      <c r="GS135" s="319"/>
      <c r="GU135" s="334"/>
      <c r="GV135" s="334"/>
    </row>
    <row r="136" s="1" customFormat="1" spans="2:204">
      <c r="B136" s="309"/>
      <c r="C136" s="310"/>
      <c r="D136" s="309"/>
      <c r="E136" s="309"/>
      <c r="F136" s="309"/>
      <c r="G136" s="310"/>
      <c r="H136" s="309"/>
      <c r="I136" s="309"/>
      <c r="J136" s="309"/>
      <c r="K136" s="309"/>
      <c r="L136" s="309"/>
      <c r="M136" s="309"/>
      <c r="N136" s="309"/>
      <c r="AL136" s="317"/>
      <c r="AN136" s="317"/>
      <c r="AP136" s="317"/>
      <c r="AR136" s="317"/>
      <c r="AU136" s="317"/>
      <c r="AW136" s="317"/>
      <c r="AY136" s="317"/>
      <c r="BA136" s="317"/>
      <c r="CD136" s="319"/>
      <c r="CE136" s="319"/>
      <c r="CF136" s="319"/>
      <c r="CG136" s="319"/>
      <c r="CH136" s="319"/>
      <c r="CI136" s="319"/>
      <c r="CJ136" s="319"/>
      <c r="CK136" s="319"/>
      <c r="CL136" s="319"/>
      <c r="CM136" s="319"/>
      <c r="CN136" s="319"/>
      <c r="CO136" s="319"/>
      <c r="CP136" s="319"/>
      <c r="CQ136" s="319"/>
      <c r="CR136" s="319"/>
      <c r="CS136" s="319"/>
      <c r="CT136" s="319"/>
      <c r="CU136" s="319"/>
      <c r="CV136" s="319"/>
      <c r="CW136" s="319"/>
      <c r="CX136" s="319"/>
      <c r="CY136" s="319"/>
      <c r="CZ136" s="319"/>
      <c r="DA136" s="319"/>
      <c r="DB136" s="319"/>
      <c r="DC136" s="319"/>
      <c r="DD136" s="319"/>
      <c r="DE136" s="319"/>
      <c r="DF136" s="319"/>
      <c r="DG136" s="319"/>
      <c r="DH136" s="319"/>
      <c r="DI136" s="322"/>
      <c r="DJ136" s="319"/>
      <c r="DK136" s="319"/>
      <c r="DL136" s="319"/>
      <c r="DM136" s="319"/>
      <c r="DN136" s="319"/>
      <c r="DO136" s="319"/>
      <c r="DP136" s="319"/>
      <c r="DQ136" s="319"/>
      <c r="DR136" s="319"/>
      <c r="DS136" s="319"/>
      <c r="DT136" s="319"/>
      <c r="DU136" s="319"/>
      <c r="DV136" s="319"/>
      <c r="DW136" s="319"/>
      <c r="DX136" s="319"/>
      <c r="DY136" s="322"/>
      <c r="DZ136" s="319"/>
      <c r="EA136" s="319"/>
      <c r="EB136" s="319"/>
      <c r="EC136" s="319"/>
      <c r="ED136" s="319"/>
      <c r="EE136" s="319"/>
      <c r="EF136" s="319"/>
      <c r="EG136" s="319"/>
      <c r="EH136" s="319"/>
      <c r="EI136" s="319"/>
      <c r="EJ136" s="319"/>
      <c r="EK136" s="319"/>
      <c r="EL136" s="319"/>
      <c r="EM136" s="319"/>
      <c r="EN136" s="319"/>
      <c r="EO136" s="319"/>
      <c r="EP136" s="319"/>
      <c r="EQ136" s="319"/>
      <c r="ER136" s="319"/>
      <c r="FG136" s="319"/>
      <c r="FH136" s="319"/>
      <c r="FI136" s="319"/>
      <c r="FJ136" s="319"/>
      <c r="FK136" s="319"/>
      <c r="FL136" s="319"/>
      <c r="FM136" s="319"/>
      <c r="FN136" s="319"/>
      <c r="FO136" s="319"/>
      <c r="FP136" s="319"/>
      <c r="FQ136" s="319"/>
      <c r="FR136" s="319"/>
      <c r="FS136" s="319"/>
      <c r="FT136" s="319"/>
      <c r="FU136" s="319"/>
      <c r="FV136" s="319"/>
      <c r="FW136" s="319"/>
      <c r="FX136" s="319"/>
      <c r="FY136" s="319"/>
      <c r="FZ136" s="319"/>
      <c r="GA136" s="319"/>
      <c r="GB136" s="319"/>
      <c r="GC136" s="319"/>
      <c r="GD136" s="319"/>
      <c r="GE136" s="330"/>
      <c r="GF136" s="330"/>
      <c r="GG136" s="330"/>
      <c r="GH136" s="330"/>
      <c r="GI136" s="330"/>
      <c r="GJ136" s="330"/>
      <c r="GK136" s="319"/>
      <c r="GL136" s="319"/>
      <c r="GM136" s="330"/>
      <c r="GN136" s="319"/>
      <c r="GO136" s="319"/>
      <c r="GP136" s="319"/>
      <c r="GQ136" s="319"/>
      <c r="GR136" s="319"/>
      <c r="GS136" s="319"/>
      <c r="GU136" s="334"/>
      <c r="GV136" s="334"/>
    </row>
    <row r="137" s="1" customFormat="1" spans="2:204">
      <c r="B137" s="309"/>
      <c r="C137" s="310"/>
      <c r="D137" s="309"/>
      <c r="E137" s="309"/>
      <c r="F137" s="309"/>
      <c r="G137" s="310"/>
      <c r="H137" s="309"/>
      <c r="I137" s="309"/>
      <c r="J137" s="309"/>
      <c r="K137" s="309"/>
      <c r="L137" s="309"/>
      <c r="M137" s="309"/>
      <c r="N137" s="309"/>
      <c r="AL137" s="317"/>
      <c r="AN137" s="317"/>
      <c r="AP137" s="317"/>
      <c r="AR137" s="317"/>
      <c r="AU137" s="317"/>
      <c r="AW137" s="317"/>
      <c r="AY137" s="317"/>
      <c r="BA137" s="317"/>
      <c r="CD137" s="319"/>
      <c r="CE137" s="319"/>
      <c r="CF137" s="319"/>
      <c r="CG137" s="319"/>
      <c r="CH137" s="319"/>
      <c r="CI137" s="319"/>
      <c r="CJ137" s="319"/>
      <c r="CK137" s="319"/>
      <c r="CL137" s="319"/>
      <c r="CM137" s="319"/>
      <c r="CN137" s="319"/>
      <c r="CO137" s="319"/>
      <c r="CP137" s="319"/>
      <c r="CQ137" s="319"/>
      <c r="CR137" s="319"/>
      <c r="CS137" s="319"/>
      <c r="CT137" s="319"/>
      <c r="CU137" s="319"/>
      <c r="CV137" s="319"/>
      <c r="CW137" s="319"/>
      <c r="CX137" s="319"/>
      <c r="CY137" s="319"/>
      <c r="CZ137" s="319"/>
      <c r="DA137" s="319"/>
      <c r="DB137" s="319"/>
      <c r="DC137" s="319"/>
      <c r="DD137" s="319"/>
      <c r="DE137" s="319"/>
      <c r="DF137" s="319"/>
      <c r="DG137" s="319"/>
      <c r="DH137" s="319"/>
      <c r="DI137" s="322"/>
      <c r="DJ137" s="319"/>
      <c r="DK137" s="319"/>
      <c r="DL137" s="319"/>
      <c r="DM137" s="319"/>
      <c r="DN137" s="319"/>
      <c r="DO137" s="319"/>
      <c r="DP137" s="319"/>
      <c r="DQ137" s="319"/>
      <c r="DR137" s="319"/>
      <c r="DS137" s="319"/>
      <c r="DT137" s="319"/>
      <c r="DU137" s="319"/>
      <c r="DV137" s="319"/>
      <c r="DW137" s="319"/>
      <c r="DX137" s="319"/>
      <c r="DY137" s="322"/>
      <c r="DZ137" s="319"/>
      <c r="EA137" s="319"/>
      <c r="EB137" s="319"/>
      <c r="EC137" s="319"/>
      <c r="ED137" s="319"/>
      <c r="EE137" s="319"/>
      <c r="EF137" s="319"/>
      <c r="EG137" s="319"/>
      <c r="EH137" s="319"/>
      <c r="EI137" s="319"/>
      <c r="EJ137" s="319"/>
      <c r="EK137" s="319"/>
      <c r="EL137" s="319"/>
      <c r="EM137" s="319"/>
      <c r="EN137" s="319"/>
      <c r="EO137" s="319"/>
      <c r="EP137" s="319"/>
      <c r="EQ137" s="319"/>
      <c r="ER137" s="319"/>
      <c r="FG137" s="319"/>
      <c r="FH137" s="319"/>
      <c r="FI137" s="319"/>
      <c r="FJ137" s="319"/>
      <c r="FK137" s="319"/>
      <c r="FL137" s="319"/>
      <c r="FM137" s="319"/>
      <c r="FN137" s="319"/>
      <c r="FO137" s="319"/>
      <c r="FP137" s="319"/>
      <c r="FQ137" s="319"/>
      <c r="FR137" s="319"/>
      <c r="FS137" s="319"/>
      <c r="FT137" s="319"/>
      <c r="FU137" s="319"/>
      <c r="FV137" s="319"/>
      <c r="FW137" s="319"/>
      <c r="FX137" s="319"/>
      <c r="FY137" s="319"/>
      <c r="FZ137" s="319"/>
      <c r="GA137" s="319"/>
      <c r="GB137" s="319"/>
      <c r="GC137" s="319"/>
      <c r="GD137" s="319"/>
      <c r="GE137" s="330"/>
      <c r="GF137" s="330"/>
      <c r="GG137" s="330"/>
      <c r="GH137" s="330"/>
      <c r="GI137" s="330"/>
      <c r="GJ137" s="330"/>
      <c r="GK137" s="319"/>
      <c r="GL137" s="319"/>
      <c r="GM137" s="330"/>
      <c r="GN137" s="319"/>
      <c r="GO137" s="319"/>
      <c r="GP137" s="319"/>
      <c r="GQ137" s="319"/>
      <c r="GR137" s="319"/>
      <c r="GS137" s="319"/>
      <c r="GU137" s="334"/>
      <c r="GV137" s="334"/>
    </row>
    <row r="138" s="1" customFormat="1" spans="2:204">
      <c r="B138" s="309"/>
      <c r="C138" s="310"/>
      <c r="D138" s="309"/>
      <c r="E138" s="309"/>
      <c r="F138" s="309"/>
      <c r="G138" s="310"/>
      <c r="H138" s="309"/>
      <c r="I138" s="309"/>
      <c r="J138" s="309"/>
      <c r="K138" s="309"/>
      <c r="L138" s="309"/>
      <c r="M138" s="309"/>
      <c r="N138" s="309"/>
      <c r="AL138" s="317"/>
      <c r="AN138" s="317"/>
      <c r="AP138" s="317"/>
      <c r="AR138" s="317"/>
      <c r="AU138" s="317"/>
      <c r="AW138" s="317"/>
      <c r="AY138" s="317"/>
      <c r="BA138" s="317"/>
      <c r="CD138" s="319"/>
      <c r="CE138" s="319"/>
      <c r="CF138" s="319"/>
      <c r="CG138" s="319"/>
      <c r="CH138" s="319"/>
      <c r="CI138" s="319"/>
      <c r="CJ138" s="319"/>
      <c r="CK138" s="319"/>
      <c r="CL138" s="319"/>
      <c r="CM138" s="319"/>
      <c r="CN138" s="319"/>
      <c r="CO138" s="319"/>
      <c r="CP138" s="319"/>
      <c r="CQ138" s="319"/>
      <c r="CR138" s="319"/>
      <c r="CS138" s="319"/>
      <c r="CT138" s="319"/>
      <c r="CU138" s="319"/>
      <c r="CV138" s="319"/>
      <c r="CW138" s="319"/>
      <c r="CX138" s="319"/>
      <c r="CY138" s="319"/>
      <c r="CZ138" s="319"/>
      <c r="DA138" s="319"/>
      <c r="DB138" s="319"/>
      <c r="DC138" s="319"/>
      <c r="DD138" s="319"/>
      <c r="DE138" s="319"/>
      <c r="DF138" s="319"/>
      <c r="DG138" s="319"/>
      <c r="DH138" s="319"/>
      <c r="DI138" s="322"/>
      <c r="DJ138" s="319"/>
      <c r="DK138" s="319"/>
      <c r="DL138" s="319"/>
      <c r="DM138" s="319"/>
      <c r="DN138" s="319"/>
      <c r="DO138" s="319"/>
      <c r="DP138" s="319"/>
      <c r="DQ138" s="319"/>
      <c r="DR138" s="319"/>
      <c r="DS138" s="319"/>
      <c r="DT138" s="319"/>
      <c r="DU138" s="319"/>
      <c r="DV138" s="319"/>
      <c r="DW138" s="319"/>
      <c r="DX138" s="319"/>
      <c r="DY138" s="322"/>
      <c r="DZ138" s="319"/>
      <c r="EA138" s="319"/>
      <c r="EB138" s="319"/>
      <c r="EC138" s="319"/>
      <c r="ED138" s="319"/>
      <c r="EE138" s="319"/>
      <c r="EF138" s="319"/>
      <c r="EG138" s="319"/>
      <c r="EH138" s="319"/>
      <c r="EI138" s="319"/>
      <c r="EJ138" s="319"/>
      <c r="EK138" s="319"/>
      <c r="EL138" s="319"/>
      <c r="EM138" s="319"/>
      <c r="EN138" s="319"/>
      <c r="EO138" s="319"/>
      <c r="EP138" s="319"/>
      <c r="EQ138" s="319"/>
      <c r="ER138" s="319"/>
      <c r="FG138" s="319"/>
      <c r="FH138" s="319"/>
      <c r="FI138" s="319"/>
      <c r="FJ138" s="319"/>
      <c r="FK138" s="319"/>
      <c r="FL138" s="319"/>
      <c r="FM138" s="319"/>
      <c r="FN138" s="319"/>
      <c r="FO138" s="319"/>
      <c r="FP138" s="319"/>
      <c r="FQ138" s="319"/>
      <c r="FR138" s="319"/>
      <c r="FS138" s="319"/>
      <c r="FT138" s="319"/>
      <c r="FU138" s="319"/>
      <c r="FV138" s="319"/>
      <c r="FW138" s="319"/>
      <c r="FX138" s="319"/>
      <c r="FY138" s="319"/>
      <c r="FZ138" s="319"/>
      <c r="GA138" s="319"/>
      <c r="GB138" s="319"/>
      <c r="GC138" s="319"/>
      <c r="GD138" s="319"/>
      <c r="GE138" s="330"/>
      <c r="GF138" s="330"/>
      <c r="GG138" s="330"/>
      <c r="GH138" s="330"/>
      <c r="GI138" s="330"/>
      <c r="GJ138" s="330"/>
      <c r="GK138" s="319"/>
      <c r="GL138" s="319"/>
      <c r="GM138" s="330"/>
      <c r="GN138" s="319"/>
      <c r="GO138" s="319"/>
      <c r="GP138" s="319"/>
      <c r="GQ138" s="319"/>
      <c r="GR138" s="319"/>
      <c r="GS138" s="319"/>
      <c r="GU138" s="334"/>
      <c r="GV138" s="334"/>
    </row>
    <row r="139" s="1" customFormat="1" spans="2:204">
      <c r="B139" s="309"/>
      <c r="C139" s="310"/>
      <c r="D139" s="309"/>
      <c r="E139" s="309"/>
      <c r="F139" s="309"/>
      <c r="G139" s="310"/>
      <c r="H139" s="309"/>
      <c r="I139" s="309"/>
      <c r="J139" s="309"/>
      <c r="K139" s="309"/>
      <c r="L139" s="309"/>
      <c r="M139" s="309"/>
      <c r="N139" s="309"/>
      <c r="AL139" s="317"/>
      <c r="AN139" s="317"/>
      <c r="AP139" s="317"/>
      <c r="AR139" s="317"/>
      <c r="AU139" s="317"/>
      <c r="AW139" s="317"/>
      <c r="AY139" s="317"/>
      <c r="BA139" s="317"/>
      <c r="CD139" s="319"/>
      <c r="CE139" s="319"/>
      <c r="CF139" s="319"/>
      <c r="CG139" s="319"/>
      <c r="CH139" s="319"/>
      <c r="CI139" s="319"/>
      <c r="CJ139" s="319"/>
      <c r="CK139" s="319"/>
      <c r="CL139" s="319"/>
      <c r="CM139" s="319"/>
      <c r="CN139" s="319"/>
      <c r="CO139" s="319"/>
      <c r="CP139" s="319"/>
      <c r="CQ139" s="319"/>
      <c r="CR139" s="319"/>
      <c r="CS139" s="319"/>
      <c r="CT139" s="319"/>
      <c r="CU139" s="319"/>
      <c r="CV139" s="319"/>
      <c r="CW139" s="319"/>
      <c r="CX139" s="319"/>
      <c r="CY139" s="319"/>
      <c r="CZ139" s="319"/>
      <c r="DA139" s="319"/>
      <c r="DB139" s="319"/>
      <c r="DC139" s="319"/>
      <c r="DD139" s="319"/>
      <c r="DE139" s="319"/>
      <c r="DF139" s="319"/>
      <c r="DG139" s="319"/>
      <c r="DH139" s="319"/>
      <c r="DI139" s="322"/>
      <c r="DJ139" s="319"/>
      <c r="DK139" s="319"/>
      <c r="DL139" s="319"/>
      <c r="DM139" s="319"/>
      <c r="DN139" s="319"/>
      <c r="DO139" s="319"/>
      <c r="DP139" s="319"/>
      <c r="DQ139" s="319"/>
      <c r="DR139" s="319"/>
      <c r="DS139" s="319"/>
      <c r="DT139" s="319"/>
      <c r="DU139" s="319"/>
      <c r="DV139" s="319"/>
      <c r="DW139" s="319"/>
      <c r="DX139" s="319"/>
      <c r="DY139" s="322"/>
      <c r="DZ139" s="319"/>
      <c r="EA139" s="319"/>
      <c r="EB139" s="319"/>
      <c r="EC139" s="319"/>
      <c r="ED139" s="319"/>
      <c r="EE139" s="319"/>
      <c r="EF139" s="319"/>
      <c r="EG139" s="319"/>
      <c r="EH139" s="319"/>
      <c r="EI139" s="319"/>
      <c r="EJ139" s="319"/>
      <c r="EK139" s="319"/>
      <c r="EL139" s="319"/>
      <c r="EM139" s="319"/>
      <c r="EN139" s="319"/>
      <c r="EO139" s="319"/>
      <c r="EP139" s="319"/>
      <c r="EQ139" s="319"/>
      <c r="ER139" s="319"/>
      <c r="FG139" s="319"/>
      <c r="FH139" s="319"/>
      <c r="FI139" s="319"/>
      <c r="FJ139" s="319"/>
      <c r="FK139" s="319"/>
      <c r="FL139" s="319"/>
      <c r="FM139" s="319"/>
      <c r="FN139" s="319"/>
      <c r="FO139" s="319"/>
      <c r="FP139" s="319"/>
      <c r="FQ139" s="319"/>
      <c r="FR139" s="319"/>
      <c r="FS139" s="319"/>
      <c r="FT139" s="319"/>
      <c r="FU139" s="319"/>
      <c r="FV139" s="319"/>
      <c r="FW139" s="319"/>
      <c r="FX139" s="319"/>
      <c r="FY139" s="319"/>
      <c r="FZ139" s="319"/>
      <c r="GA139" s="319"/>
      <c r="GB139" s="319"/>
      <c r="GC139" s="319"/>
      <c r="GD139" s="319"/>
      <c r="GE139" s="330"/>
      <c r="GF139" s="330"/>
      <c r="GG139" s="330"/>
      <c r="GH139" s="330"/>
      <c r="GI139" s="330"/>
      <c r="GJ139" s="330"/>
      <c r="GK139" s="319"/>
      <c r="GL139" s="319"/>
      <c r="GM139" s="330"/>
      <c r="GN139" s="319"/>
      <c r="GO139" s="319"/>
      <c r="GP139" s="319"/>
      <c r="GQ139" s="319"/>
      <c r="GR139" s="319"/>
      <c r="GS139" s="319"/>
      <c r="GU139" s="334"/>
      <c r="GV139" s="334"/>
    </row>
    <row r="140" s="1" customFormat="1" spans="2:204">
      <c r="B140" s="309"/>
      <c r="C140" s="310"/>
      <c r="D140" s="309"/>
      <c r="E140" s="309"/>
      <c r="F140" s="309"/>
      <c r="G140" s="310"/>
      <c r="H140" s="309"/>
      <c r="I140" s="309"/>
      <c r="J140" s="309"/>
      <c r="K140" s="309"/>
      <c r="L140" s="309"/>
      <c r="M140" s="309"/>
      <c r="N140" s="309"/>
      <c r="AL140" s="317"/>
      <c r="AN140" s="317"/>
      <c r="AP140" s="317"/>
      <c r="AR140" s="317"/>
      <c r="AU140" s="317"/>
      <c r="AW140" s="317"/>
      <c r="AY140" s="317"/>
      <c r="BA140" s="317"/>
      <c r="CD140" s="319"/>
      <c r="CE140" s="319"/>
      <c r="CF140" s="319"/>
      <c r="CG140" s="319"/>
      <c r="CH140" s="319"/>
      <c r="CI140" s="319"/>
      <c r="CJ140" s="319"/>
      <c r="CK140" s="319"/>
      <c r="CL140" s="319"/>
      <c r="CM140" s="319"/>
      <c r="CN140" s="319"/>
      <c r="CO140" s="319"/>
      <c r="CP140" s="319"/>
      <c r="CQ140" s="319"/>
      <c r="CR140" s="319"/>
      <c r="CS140" s="319"/>
      <c r="CT140" s="319"/>
      <c r="CU140" s="319"/>
      <c r="CV140" s="319"/>
      <c r="CW140" s="319"/>
      <c r="CX140" s="319"/>
      <c r="CY140" s="319"/>
      <c r="CZ140" s="319"/>
      <c r="DA140" s="319"/>
      <c r="DB140" s="319"/>
      <c r="DC140" s="319"/>
      <c r="DD140" s="319"/>
      <c r="DE140" s="319"/>
      <c r="DF140" s="319"/>
      <c r="DG140" s="319"/>
      <c r="DH140" s="319"/>
      <c r="DI140" s="322"/>
      <c r="DJ140" s="319"/>
      <c r="DK140" s="319"/>
      <c r="DL140" s="319"/>
      <c r="DM140" s="319"/>
      <c r="DN140" s="319"/>
      <c r="DO140" s="319"/>
      <c r="DP140" s="319"/>
      <c r="DQ140" s="319"/>
      <c r="DR140" s="319"/>
      <c r="DS140" s="319"/>
      <c r="DT140" s="319"/>
      <c r="DU140" s="319"/>
      <c r="DV140" s="319"/>
      <c r="DW140" s="319"/>
      <c r="DX140" s="319"/>
      <c r="DY140" s="322"/>
      <c r="DZ140" s="319"/>
      <c r="EA140" s="319"/>
      <c r="EB140" s="319"/>
      <c r="EC140" s="319"/>
      <c r="ED140" s="319"/>
      <c r="EE140" s="319"/>
      <c r="EF140" s="319"/>
      <c r="EG140" s="319"/>
      <c r="EH140" s="319"/>
      <c r="EI140" s="319"/>
      <c r="EJ140" s="319"/>
      <c r="EK140" s="319"/>
      <c r="EL140" s="319"/>
      <c r="EM140" s="319"/>
      <c r="EN140" s="319"/>
      <c r="EO140" s="319"/>
      <c r="EP140" s="319"/>
      <c r="EQ140" s="319"/>
      <c r="ER140" s="319"/>
      <c r="FG140" s="319"/>
      <c r="FH140" s="319"/>
      <c r="FI140" s="319"/>
      <c r="FJ140" s="319"/>
      <c r="FK140" s="319"/>
      <c r="FL140" s="319"/>
      <c r="FM140" s="319"/>
      <c r="FN140" s="319"/>
      <c r="FO140" s="319"/>
      <c r="FP140" s="319"/>
      <c r="FQ140" s="319"/>
      <c r="FR140" s="319"/>
      <c r="FS140" s="319"/>
      <c r="FT140" s="319"/>
      <c r="FU140" s="319"/>
      <c r="FV140" s="319"/>
      <c r="FW140" s="319"/>
      <c r="FX140" s="319"/>
      <c r="FY140" s="319"/>
      <c r="FZ140" s="319"/>
      <c r="GA140" s="319"/>
      <c r="GB140" s="319"/>
      <c r="GC140" s="319"/>
      <c r="GD140" s="319"/>
      <c r="GE140" s="330"/>
      <c r="GF140" s="330"/>
      <c r="GG140" s="330"/>
      <c r="GH140" s="330"/>
      <c r="GI140" s="330"/>
      <c r="GJ140" s="330"/>
      <c r="GK140" s="319"/>
      <c r="GL140" s="319"/>
      <c r="GM140" s="330"/>
      <c r="GN140" s="319"/>
      <c r="GO140" s="319"/>
      <c r="GP140" s="319"/>
      <c r="GQ140" s="319"/>
      <c r="GR140" s="319"/>
      <c r="GS140" s="319"/>
      <c r="GU140" s="334"/>
      <c r="GV140" s="334"/>
    </row>
    <row r="141" s="2" customFormat="1" spans="2:204">
      <c r="B141" s="303"/>
      <c r="C141" s="306"/>
      <c r="D141" s="303"/>
      <c r="E141" s="303"/>
      <c r="F141" s="303"/>
      <c r="G141" s="306"/>
      <c r="H141" s="303"/>
      <c r="I141" s="303"/>
      <c r="J141" s="303"/>
      <c r="K141" s="303"/>
      <c r="L141" s="303"/>
      <c r="M141" s="303"/>
      <c r="N141" s="303"/>
      <c r="AL141" s="316"/>
      <c r="AN141" s="316"/>
      <c r="AP141" s="316"/>
      <c r="AR141" s="316"/>
      <c r="AU141" s="316"/>
      <c r="AW141" s="316"/>
      <c r="AY141" s="316"/>
      <c r="BA141" s="316"/>
      <c r="CD141" s="318"/>
      <c r="CE141" s="318"/>
      <c r="CF141" s="318"/>
      <c r="CG141" s="318"/>
      <c r="CH141" s="318"/>
      <c r="CI141" s="318"/>
      <c r="CJ141" s="318"/>
      <c r="CK141" s="318"/>
      <c r="CL141" s="318"/>
      <c r="CM141" s="318"/>
      <c r="CN141" s="318"/>
      <c r="CO141" s="318"/>
      <c r="CP141" s="318"/>
      <c r="CQ141" s="318"/>
      <c r="CR141" s="318"/>
      <c r="CS141" s="318"/>
      <c r="CT141" s="318"/>
      <c r="CU141" s="318"/>
      <c r="CV141" s="318"/>
      <c r="CW141" s="318"/>
      <c r="CX141" s="318"/>
      <c r="CY141" s="318"/>
      <c r="CZ141" s="318"/>
      <c r="DA141" s="318"/>
      <c r="DB141" s="318"/>
      <c r="DC141" s="318"/>
      <c r="DD141" s="318"/>
      <c r="DE141" s="318"/>
      <c r="DF141" s="318"/>
      <c r="DG141" s="318"/>
      <c r="DH141" s="318"/>
      <c r="DI141" s="321"/>
      <c r="DJ141" s="318"/>
      <c r="DK141" s="318"/>
      <c r="DL141" s="318"/>
      <c r="DM141" s="318"/>
      <c r="DN141" s="318"/>
      <c r="DO141" s="318"/>
      <c r="DP141" s="318"/>
      <c r="DQ141" s="318"/>
      <c r="DR141" s="318"/>
      <c r="DS141" s="318"/>
      <c r="DT141" s="318"/>
      <c r="DU141" s="318"/>
      <c r="DV141" s="318"/>
      <c r="DW141" s="318"/>
      <c r="DX141" s="318"/>
      <c r="DY141" s="321"/>
      <c r="DZ141" s="318"/>
      <c r="EA141" s="318"/>
      <c r="EB141" s="318"/>
      <c r="EC141" s="318"/>
      <c r="ED141" s="318"/>
      <c r="EE141" s="318"/>
      <c r="EF141" s="318"/>
      <c r="EG141" s="318"/>
      <c r="EH141" s="318"/>
      <c r="EI141" s="318"/>
      <c r="EJ141" s="318"/>
      <c r="EK141" s="318"/>
      <c r="EL141" s="318"/>
      <c r="EM141" s="318"/>
      <c r="EN141" s="318"/>
      <c r="EO141" s="318"/>
      <c r="EP141" s="318"/>
      <c r="EQ141" s="318"/>
      <c r="ER141" s="318"/>
      <c r="FG141" s="318"/>
      <c r="FH141" s="318"/>
      <c r="FI141" s="318"/>
      <c r="FJ141" s="318"/>
      <c r="FK141" s="318"/>
      <c r="FL141" s="318"/>
      <c r="FM141" s="318"/>
      <c r="FN141" s="318"/>
      <c r="FO141" s="318"/>
      <c r="FP141" s="318"/>
      <c r="FQ141" s="318"/>
      <c r="FR141" s="318"/>
      <c r="FS141" s="318"/>
      <c r="FT141" s="318"/>
      <c r="FU141" s="318"/>
      <c r="FV141" s="15"/>
      <c r="FW141" s="318"/>
      <c r="FX141" s="318"/>
      <c r="FY141" s="318"/>
      <c r="FZ141" s="318"/>
      <c r="GA141" s="318"/>
      <c r="GB141" s="318"/>
      <c r="GC141" s="319"/>
      <c r="GD141" s="15"/>
      <c r="GE141" s="329"/>
      <c r="GF141" s="329"/>
      <c r="GG141" s="329"/>
      <c r="GH141" s="329"/>
      <c r="GI141" s="329"/>
      <c r="GJ141" s="329"/>
      <c r="GK141" s="319"/>
      <c r="GL141" s="319"/>
      <c r="GM141" s="329"/>
      <c r="GN141" s="318"/>
      <c r="GO141" s="318"/>
      <c r="GP141" s="318"/>
      <c r="GQ141" s="318"/>
      <c r="GR141" s="318"/>
      <c r="GS141" s="318"/>
      <c r="GU141" s="17"/>
      <c r="GV141" s="17"/>
    </row>
    <row r="142" s="2" customFormat="1" spans="2:204">
      <c r="B142" s="303"/>
      <c r="C142" s="306"/>
      <c r="D142" s="303"/>
      <c r="E142" s="303"/>
      <c r="F142" s="303"/>
      <c r="G142" s="306"/>
      <c r="H142" s="303"/>
      <c r="I142" s="303"/>
      <c r="J142" s="303"/>
      <c r="K142" s="303"/>
      <c r="L142" s="303"/>
      <c r="M142" s="303"/>
      <c r="N142" s="303"/>
      <c r="AL142" s="316"/>
      <c r="AN142" s="316"/>
      <c r="AP142" s="316"/>
      <c r="AR142" s="316"/>
      <c r="AU142" s="316"/>
      <c r="AW142" s="316"/>
      <c r="AY142" s="316"/>
      <c r="BA142" s="316"/>
      <c r="CD142" s="318"/>
      <c r="CE142" s="318"/>
      <c r="CF142" s="318"/>
      <c r="CG142" s="318"/>
      <c r="CH142" s="318"/>
      <c r="CI142" s="318"/>
      <c r="CJ142" s="318"/>
      <c r="CK142" s="318"/>
      <c r="CL142" s="318"/>
      <c r="CM142" s="318"/>
      <c r="CN142" s="318"/>
      <c r="CO142" s="318"/>
      <c r="CP142" s="318"/>
      <c r="CQ142" s="318"/>
      <c r="CR142" s="318"/>
      <c r="CS142" s="318"/>
      <c r="CT142" s="318"/>
      <c r="CU142" s="318"/>
      <c r="CV142" s="318"/>
      <c r="CW142" s="318"/>
      <c r="CX142" s="318"/>
      <c r="CY142" s="318"/>
      <c r="CZ142" s="318"/>
      <c r="DA142" s="318"/>
      <c r="DB142" s="318"/>
      <c r="DC142" s="318"/>
      <c r="DD142" s="318"/>
      <c r="DE142" s="318"/>
      <c r="DF142" s="318"/>
      <c r="DG142" s="318"/>
      <c r="DH142" s="318"/>
      <c r="DI142" s="321"/>
      <c r="DJ142" s="318"/>
      <c r="DK142" s="318"/>
      <c r="DL142" s="318"/>
      <c r="DM142" s="318"/>
      <c r="DN142" s="318"/>
      <c r="DO142" s="318"/>
      <c r="DP142" s="318"/>
      <c r="DQ142" s="318"/>
      <c r="DR142" s="318"/>
      <c r="DS142" s="318"/>
      <c r="DT142" s="318"/>
      <c r="DU142" s="318"/>
      <c r="DV142" s="318"/>
      <c r="DW142" s="318"/>
      <c r="DX142" s="318"/>
      <c r="DY142" s="321"/>
      <c r="DZ142" s="318"/>
      <c r="EA142" s="318"/>
      <c r="EB142" s="318"/>
      <c r="EC142" s="318"/>
      <c r="ED142" s="318"/>
      <c r="EE142" s="318"/>
      <c r="EF142" s="318"/>
      <c r="EG142" s="318"/>
      <c r="EH142" s="318"/>
      <c r="EI142" s="318"/>
      <c r="EJ142" s="318"/>
      <c r="EK142" s="318"/>
      <c r="EL142" s="318"/>
      <c r="EM142" s="318"/>
      <c r="EN142" s="318"/>
      <c r="EO142" s="318"/>
      <c r="EP142" s="318"/>
      <c r="EQ142" s="318"/>
      <c r="ER142" s="318"/>
      <c r="FG142" s="318"/>
      <c r="FH142" s="318"/>
      <c r="FI142" s="318"/>
      <c r="FJ142" s="318"/>
      <c r="FK142" s="318"/>
      <c r="FL142" s="318"/>
      <c r="FM142" s="318"/>
      <c r="FN142" s="318"/>
      <c r="FO142" s="318"/>
      <c r="FP142" s="318"/>
      <c r="FQ142" s="318"/>
      <c r="FR142" s="318"/>
      <c r="FS142" s="318"/>
      <c r="FT142" s="318"/>
      <c r="FU142" s="318"/>
      <c r="FV142" s="15"/>
      <c r="FW142" s="318"/>
      <c r="FX142" s="318"/>
      <c r="FY142" s="318"/>
      <c r="FZ142" s="318"/>
      <c r="GA142" s="318"/>
      <c r="GB142" s="318"/>
      <c r="GC142" s="319"/>
      <c r="GD142" s="15"/>
      <c r="GE142" s="329"/>
      <c r="GF142" s="329"/>
      <c r="GG142" s="329"/>
      <c r="GH142" s="329"/>
      <c r="GI142" s="329"/>
      <c r="GJ142" s="329"/>
      <c r="GK142" s="319"/>
      <c r="GL142" s="319"/>
      <c r="GM142" s="329"/>
      <c r="GN142" s="318"/>
      <c r="GO142" s="318"/>
      <c r="GP142" s="318"/>
      <c r="GQ142" s="318"/>
      <c r="GR142" s="318"/>
      <c r="GS142" s="318"/>
      <c r="GU142" s="17"/>
      <c r="GV142" s="17"/>
    </row>
    <row r="143" s="2" customFormat="1" spans="2:204">
      <c r="B143" s="303"/>
      <c r="C143" s="306"/>
      <c r="D143" s="303"/>
      <c r="E143" s="303"/>
      <c r="F143" s="303"/>
      <c r="G143" s="306"/>
      <c r="H143" s="303"/>
      <c r="I143" s="303"/>
      <c r="J143" s="303"/>
      <c r="K143" s="303"/>
      <c r="L143" s="303"/>
      <c r="M143" s="303"/>
      <c r="N143" s="303"/>
      <c r="AL143" s="316"/>
      <c r="AN143" s="316"/>
      <c r="AP143" s="316"/>
      <c r="AR143" s="316"/>
      <c r="AU143" s="316"/>
      <c r="AW143" s="316"/>
      <c r="AY143" s="316"/>
      <c r="BA143" s="316"/>
      <c r="CD143" s="318"/>
      <c r="CE143" s="318"/>
      <c r="CF143" s="318"/>
      <c r="CG143" s="318"/>
      <c r="CH143" s="318"/>
      <c r="CI143" s="318"/>
      <c r="CJ143" s="318"/>
      <c r="CK143" s="318"/>
      <c r="CL143" s="318"/>
      <c r="CM143" s="318"/>
      <c r="CN143" s="318"/>
      <c r="CO143" s="318"/>
      <c r="CP143" s="318"/>
      <c r="CQ143" s="318"/>
      <c r="CR143" s="318"/>
      <c r="CS143" s="318"/>
      <c r="CT143" s="318"/>
      <c r="CU143" s="318"/>
      <c r="CV143" s="318"/>
      <c r="CW143" s="318"/>
      <c r="CX143" s="318"/>
      <c r="CY143" s="318"/>
      <c r="CZ143" s="318"/>
      <c r="DA143" s="318"/>
      <c r="DB143" s="318"/>
      <c r="DC143" s="318"/>
      <c r="DD143" s="318"/>
      <c r="DE143" s="318"/>
      <c r="DF143" s="318"/>
      <c r="DG143" s="318"/>
      <c r="DH143" s="318"/>
      <c r="DI143" s="321"/>
      <c r="DJ143" s="318"/>
      <c r="DK143" s="318"/>
      <c r="DL143" s="318"/>
      <c r="DM143" s="318"/>
      <c r="DN143" s="318"/>
      <c r="DO143" s="318"/>
      <c r="DP143" s="318"/>
      <c r="DQ143" s="318"/>
      <c r="DR143" s="318"/>
      <c r="DS143" s="318"/>
      <c r="DT143" s="318"/>
      <c r="DU143" s="318"/>
      <c r="DV143" s="318"/>
      <c r="DW143" s="318"/>
      <c r="DX143" s="318"/>
      <c r="DY143" s="321"/>
      <c r="DZ143" s="318"/>
      <c r="EA143" s="318"/>
      <c r="EB143" s="318"/>
      <c r="EC143" s="318"/>
      <c r="ED143" s="318"/>
      <c r="EE143" s="318"/>
      <c r="EF143" s="318"/>
      <c r="EG143" s="318"/>
      <c r="EH143" s="318"/>
      <c r="EI143" s="318"/>
      <c r="EJ143" s="318"/>
      <c r="EK143" s="318"/>
      <c r="EL143" s="318"/>
      <c r="EM143" s="318"/>
      <c r="EN143" s="318"/>
      <c r="EO143" s="318"/>
      <c r="EP143" s="318"/>
      <c r="EQ143" s="318"/>
      <c r="ER143" s="318"/>
      <c r="FG143" s="318"/>
      <c r="FH143" s="318"/>
      <c r="FI143" s="318"/>
      <c r="FJ143" s="318"/>
      <c r="FK143" s="318"/>
      <c r="FL143" s="318"/>
      <c r="FM143" s="318"/>
      <c r="FN143" s="318"/>
      <c r="FO143" s="318"/>
      <c r="FP143" s="318"/>
      <c r="FQ143" s="318"/>
      <c r="FR143" s="318"/>
      <c r="FS143" s="318"/>
      <c r="FT143" s="318"/>
      <c r="FU143" s="318"/>
      <c r="FV143" s="15"/>
      <c r="FW143" s="318"/>
      <c r="FX143" s="318"/>
      <c r="FY143" s="318"/>
      <c r="FZ143" s="318"/>
      <c r="GA143" s="318"/>
      <c r="GB143" s="318"/>
      <c r="GC143" s="319"/>
      <c r="GD143" s="15"/>
      <c r="GE143" s="329"/>
      <c r="GF143" s="329"/>
      <c r="GG143" s="329"/>
      <c r="GH143" s="329"/>
      <c r="GI143" s="329"/>
      <c r="GJ143" s="329"/>
      <c r="GK143" s="319"/>
      <c r="GL143" s="319"/>
      <c r="GM143" s="329"/>
      <c r="GN143" s="318"/>
      <c r="GO143" s="318"/>
      <c r="GP143" s="318"/>
      <c r="GQ143" s="318"/>
      <c r="GR143" s="318"/>
      <c r="GS143" s="318"/>
      <c r="GU143" s="17"/>
      <c r="GV143" s="17"/>
    </row>
    <row r="144" s="2" customFormat="1" spans="2:204">
      <c r="B144" s="303"/>
      <c r="C144" s="306"/>
      <c r="D144" s="303"/>
      <c r="E144" s="303"/>
      <c r="F144" s="303"/>
      <c r="G144" s="306"/>
      <c r="H144" s="303"/>
      <c r="I144" s="303"/>
      <c r="J144" s="303"/>
      <c r="K144" s="303"/>
      <c r="L144" s="303"/>
      <c r="M144" s="303"/>
      <c r="N144" s="303"/>
      <c r="AL144" s="316"/>
      <c r="AN144" s="316"/>
      <c r="AP144" s="316"/>
      <c r="AR144" s="316"/>
      <c r="AU144" s="316"/>
      <c r="AW144" s="316"/>
      <c r="AY144" s="316"/>
      <c r="BA144" s="316"/>
      <c r="CD144" s="318"/>
      <c r="CE144" s="318"/>
      <c r="CF144" s="318"/>
      <c r="CG144" s="318"/>
      <c r="CH144" s="318"/>
      <c r="CI144" s="318"/>
      <c r="CJ144" s="318"/>
      <c r="CK144" s="318"/>
      <c r="CL144" s="318"/>
      <c r="CM144" s="318"/>
      <c r="CN144" s="318"/>
      <c r="CO144" s="318"/>
      <c r="CP144" s="318"/>
      <c r="CQ144" s="318"/>
      <c r="CR144" s="318"/>
      <c r="CS144" s="318"/>
      <c r="CT144" s="318"/>
      <c r="CU144" s="318"/>
      <c r="CV144" s="318"/>
      <c r="CW144" s="318"/>
      <c r="CX144" s="318"/>
      <c r="CY144" s="318"/>
      <c r="CZ144" s="318"/>
      <c r="DA144" s="318"/>
      <c r="DB144" s="318"/>
      <c r="DC144" s="318"/>
      <c r="DD144" s="318"/>
      <c r="DE144" s="318"/>
      <c r="DF144" s="318"/>
      <c r="DG144" s="318"/>
      <c r="DH144" s="318"/>
      <c r="DI144" s="321"/>
      <c r="DJ144" s="318"/>
      <c r="DK144" s="318"/>
      <c r="DL144" s="318"/>
      <c r="DM144" s="318"/>
      <c r="DN144" s="318"/>
      <c r="DO144" s="318"/>
      <c r="DP144" s="318"/>
      <c r="DQ144" s="318"/>
      <c r="DR144" s="318"/>
      <c r="DS144" s="318"/>
      <c r="DT144" s="318"/>
      <c r="DU144" s="318"/>
      <c r="DV144" s="318"/>
      <c r="DW144" s="318"/>
      <c r="DX144" s="318"/>
      <c r="DY144" s="321"/>
      <c r="DZ144" s="318"/>
      <c r="EA144" s="318"/>
      <c r="EB144" s="318"/>
      <c r="EC144" s="318"/>
      <c r="ED144" s="318"/>
      <c r="EE144" s="318"/>
      <c r="EF144" s="318"/>
      <c r="EG144" s="318"/>
      <c r="EH144" s="318"/>
      <c r="EI144" s="318"/>
      <c r="EJ144" s="318"/>
      <c r="EK144" s="318"/>
      <c r="EL144" s="318"/>
      <c r="EM144" s="318"/>
      <c r="EN144" s="318"/>
      <c r="EO144" s="318"/>
      <c r="EP144" s="318"/>
      <c r="EQ144" s="318"/>
      <c r="ER144" s="318"/>
      <c r="FG144" s="318"/>
      <c r="FH144" s="318"/>
      <c r="FI144" s="318"/>
      <c r="FJ144" s="318"/>
      <c r="FK144" s="318"/>
      <c r="FL144" s="318"/>
      <c r="FM144" s="318"/>
      <c r="FN144" s="318"/>
      <c r="FO144" s="318"/>
      <c r="FP144" s="318"/>
      <c r="FQ144" s="318"/>
      <c r="FR144" s="318"/>
      <c r="FS144" s="318"/>
      <c r="FT144" s="318"/>
      <c r="FU144" s="318"/>
      <c r="FV144" s="15"/>
      <c r="FW144" s="318"/>
      <c r="FX144" s="318"/>
      <c r="FY144" s="318"/>
      <c r="FZ144" s="318"/>
      <c r="GA144" s="318"/>
      <c r="GB144" s="318"/>
      <c r="GC144" s="319"/>
      <c r="GD144" s="15"/>
      <c r="GE144" s="329"/>
      <c r="GF144" s="329"/>
      <c r="GG144" s="329"/>
      <c r="GH144" s="329"/>
      <c r="GI144" s="329"/>
      <c r="GJ144" s="329"/>
      <c r="GK144" s="319"/>
      <c r="GL144" s="319"/>
      <c r="GM144" s="329"/>
      <c r="GN144" s="318"/>
      <c r="GO144" s="318"/>
      <c r="GP144" s="318"/>
      <c r="GQ144" s="318"/>
      <c r="GR144" s="318"/>
      <c r="GS144" s="318"/>
      <c r="GU144" s="17"/>
      <c r="GV144" s="17"/>
    </row>
    <row r="145" s="2" customFormat="1" spans="2:204">
      <c r="B145" s="303"/>
      <c r="C145" s="306"/>
      <c r="D145" s="303"/>
      <c r="E145" s="303"/>
      <c r="F145" s="303"/>
      <c r="G145" s="306"/>
      <c r="H145" s="303"/>
      <c r="I145" s="303"/>
      <c r="J145" s="303"/>
      <c r="K145" s="303"/>
      <c r="L145" s="303"/>
      <c r="M145" s="303"/>
      <c r="N145" s="303"/>
      <c r="AL145" s="316"/>
      <c r="AN145" s="316"/>
      <c r="AP145" s="316"/>
      <c r="AR145" s="316"/>
      <c r="AU145" s="316"/>
      <c r="AW145" s="316"/>
      <c r="AY145" s="316"/>
      <c r="BA145" s="316"/>
      <c r="CD145" s="318"/>
      <c r="CE145" s="318"/>
      <c r="CF145" s="318"/>
      <c r="CG145" s="318"/>
      <c r="CH145" s="318"/>
      <c r="CI145" s="318"/>
      <c r="CJ145" s="318"/>
      <c r="CK145" s="318"/>
      <c r="CL145" s="318"/>
      <c r="CM145" s="318"/>
      <c r="CN145" s="318"/>
      <c r="CO145" s="318"/>
      <c r="CP145" s="318"/>
      <c r="CQ145" s="318"/>
      <c r="CR145" s="318"/>
      <c r="CS145" s="318"/>
      <c r="CT145" s="318"/>
      <c r="CU145" s="318"/>
      <c r="CV145" s="318"/>
      <c r="CW145" s="318"/>
      <c r="CX145" s="318"/>
      <c r="CY145" s="318"/>
      <c r="CZ145" s="318"/>
      <c r="DA145" s="318"/>
      <c r="DB145" s="318"/>
      <c r="DC145" s="318"/>
      <c r="DD145" s="318"/>
      <c r="DE145" s="318"/>
      <c r="DF145" s="318"/>
      <c r="DG145" s="318"/>
      <c r="DH145" s="318"/>
      <c r="DI145" s="321"/>
      <c r="DJ145" s="318"/>
      <c r="DK145" s="318"/>
      <c r="DL145" s="318"/>
      <c r="DM145" s="318"/>
      <c r="DN145" s="318"/>
      <c r="DO145" s="318"/>
      <c r="DP145" s="318"/>
      <c r="DQ145" s="318"/>
      <c r="DR145" s="318"/>
      <c r="DS145" s="318"/>
      <c r="DT145" s="318"/>
      <c r="DU145" s="318"/>
      <c r="DV145" s="318"/>
      <c r="DW145" s="318"/>
      <c r="DX145" s="318"/>
      <c r="DY145" s="321"/>
      <c r="DZ145" s="318"/>
      <c r="EA145" s="318"/>
      <c r="EB145" s="318"/>
      <c r="EC145" s="318"/>
      <c r="ED145" s="318"/>
      <c r="EE145" s="318"/>
      <c r="EF145" s="318"/>
      <c r="EG145" s="318"/>
      <c r="EH145" s="318"/>
      <c r="EI145" s="318"/>
      <c r="EJ145" s="318"/>
      <c r="EK145" s="318"/>
      <c r="EL145" s="318"/>
      <c r="EM145" s="318"/>
      <c r="EN145" s="318"/>
      <c r="EO145" s="318"/>
      <c r="EP145" s="318"/>
      <c r="EQ145" s="318"/>
      <c r="ER145" s="318"/>
      <c r="FG145" s="318"/>
      <c r="FH145" s="318"/>
      <c r="FI145" s="318"/>
      <c r="FJ145" s="318"/>
      <c r="FK145" s="318"/>
      <c r="FL145" s="318"/>
      <c r="FM145" s="318"/>
      <c r="FN145" s="318"/>
      <c r="FO145" s="318"/>
      <c r="FP145" s="318"/>
      <c r="FQ145" s="318"/>
      <c r="FR145" s="318"/>
      <c r="FS145" s="318"/>
      <c r="FT145" s="318"/>
      <c r="FU145" s="318"/>
      <c r="FV145" s="15"/>
      <c r="FW145" s="318"/>
      <c r="FX145" s="318"/>
      <c r="FY145" s="318"/>
      <c r="FZ145" s="318"/>
      <c r="GA145" s="318"/>
      <c r="GB145" s="318"/>
      <c r="GC145" s="319"/>
      <c r="GD145" s="15"/>
      <c r="GE145" s="329"/>
      <c r="GF145" s="329"/>
      <c r="GG145" s="329"/>
      <c r="GH145" s="329"/>
      <c r="GI145" s="329"/>
      <c r="GJ145" s="329"/>
      <c r="GK145" s="319"/>
      <c r="GL145" s="319"/>
      <c r="GM145" s="329"/>
      <c r="GN145" s="318"/>
      <c r="GO145" s="318"/>
      <c r="GP145" s="318"/>
      <c r="GQ145" s="318"/>
      <c r="GR145" s="318"/>
      <c r="GS145" s="318"/>
      <c r="GU145" s="17"/>
      <c r="GV145" s="17"/>
    </row>
    <row r="146" s="2" customFormat="1" spans="2:204">
      <c r="B146" s="303"/>
      <c r="C146" s="306"/>
      <c r="D146" s="303"/>
      <c r="E146" s="303"/>
      <c r="F146" s="303"/>
      <c r="G146" s="306"/>
      <c r="H146" s="303"/>
      <c r="I146" s="303"/>
      <c r="J146" s="303"/>
      <c r="K146" s="303"/>
      <c r="L146" s="303"/>
      <c r="M146" s="303"/>
      <c r="N146" s="303"/>
      <c r="AL146" s="316"/>
      <c r="AN146" s="316"/>
      <c r="AP146" s="316"/>
      <c r="AR146" s="316"/>
      <c r="AU146" s="316"/>
      <c r="AW146" s="316"/>
      <c r="AY146" s="316"/>
      <c r="BA146" s="316"/>
      <c r="CD146" s="318"/>
      <c r="CE146" s="318"/>
      <c r="CF146" s="318"/>
      <c r="CG146" s="318"/>
      <c r="CH146" s="318"/>
      <c r="CI146" s="318"/>
      <c r="CJ146" s="318"/>
      <c r="CK146" s="318"/>
      <c r="CL146" s="318"/>
      <c r="CM146" s="318"/>
      <c r="CN146" s="318"/>
      <c r="CO146" s="318"/>
      <c r="CP146" s="318"/>
      <c r="CQ146" s="318"/>
      <c r="CR146" s="318"/>
      <c r="CS146" s="318"/>
      <c r="CT146" s="318"/>
      <c r="CU146" s="318"/>
      <c r="CV146" s="318"/>
      <c r="CW146" s="318"/>
      <c r="CX146" s="318"/>
      <c r="CY146" s="318"/>
      <c r="CZ146" s="318"/>
      <c r="DA146" s="318"/>
      <c r="DB146" s="318"/>
      <c r="DC146" s="318"/>
      <c r="DD146" s="318"/>
      <c r="DE146" s="318"/>
      <c r="DF146" s="318"/>
      <c r="DG146" s="318"/>
      <c r="DH146" s="318"/>
      <c r="DI146" s="321"/>
      <c r="DJ146" s="318"/>
      <c r="DK146" s="318"/>
      <c r="DL146" s="318"/>
      <c r="DM146" s="318"/>
      <c r="DN146" s="318"/>
      <c r="DO146" s="318"/>
      <c r="DP146" s="318"/>
      <c r="DQ146" s="318"/>
      <c r="DR146" s="318"/>
      <c r="DS146" s="318"/>
      <c r="DT146" s="318"/>
      <c r="DU146" s="318"/>
      <c r="DV146" s="318"/>
      <c r="DW146" s="318"/>
      <c r="DX146" s="318"/>
      <c r="DY146" s="321"/>
      <c r="DZ146" s="318"/>
      <c r="EA146" s="318"/>
      <c r="EB146" s="318"/>
      <c r="EC146" s="318"/>
      <c r="ED146" s="318"/>
      <c r="EE146" s="318"/>
      <c r="EF146" s="318"/>
      <c r="EG146" s="318"/>
      <c r="EH146" s="318"/>
      <c r="EI146" s="318"/>
      <c r="EJ146" s="318"/>
      <c r="EK146" s="318"/>
      <c r="EL146" s="318"/>
      <c r="EM146" s="318"/>
      <c r="EN146" s="318"/>
      <c r="EO146" s="318"/>
      <c r="EP146" s="318"/>
      <c r="EQ146" s="318"/>
      <c r="ER146" s="318"/>
      <c r="FG146" s="318"/>
      <c r="FH146" s="318"/>
      <c r="FI146" s="318"/>
      <c r="FJ146" s="318"/>
      <c r="FK146" s="318"/>
      <c r="FL146" s="318"/>
      <c r="FM146" s="318"/>
      <c r="FN146" s="318"/>
      <c r="FO146" s="318"/>
      <c r="FP146" s="318"/>
      <c r="FQ146" s="318"/>
      <c r="FR146" s="318"/>
      <c r="FS146" s="318"/>
      <c r="FT146" s="318"/>
      <c r="FU146" s="318"/>
      <c r="FV146" s="15"/>
      <c r="FW146" s="318"/>
      <c r="FX146" s="318"/>
      <c r="FY146" s="318"/>
      <c r="FZ146" s="318"/>
      <c r="GA146" s="318"/>
      <c r="GB146" s="318"/>
      <c r="GC146" s="319"/>
      <c r="GD146" s="15"/>
      <c r="GE146" s="329"/>
      <c r="GF146" s="329"/>
      <c r="GG146" s="329"/>
      <c r="GH146" s="329"/>
      <c r="GI146" s="329"/>
      <c r="GJ146" s="329"/>
      <c r="GK146" s="319"/>
      <c r="GL146" s="319"/>
      <c r="GM146" s="329"/>
      <c r="GN146" s="318"/>
      <c r="GO146" s="318"/>
      <c r="GP146" s="318"/>
      <c r="GQ146" s="318"/>
      <c r="GR146" s="318"/>
      <c r="GS146" s="318"/>
      <c r="GU146" s="17"/>
      <c r="GV146" s="17"/>
    </row>
    <row r="147" s="2" customFormat="1" spans="2:204">
      <c r="B147" s="303"/>
      <c r="C147" s="306"/>
      <c r="D147" s="303"/>
      <c r="E147" s="303"/>
      <c r="F147" s="303"/>
      <c r="G147" s="306"/>
      <c r="H147" s="303"/>
      <c r="I147" s="303"/>
      <c r="J147" s="303"/>
      <c r="K147" s="303"/>
      <c r="L147" s="303"/>
      <c r="M147" s="303"/>
      <c r="N147" s="303"/>
      <c r="AL147" s="316"/>
      <c r="AN147" s="316"/>
      <c r="AP147" s="316"/>
      <c r="AR147" s="316"/>
      <c r="AU147" s="316"/>
      <c r="AW147" s="316"/>
      <c r="AY147" s="316"/>
      <c r="BA147" s="316"/>
      <c r="CD147" s="318"/>
      <c r="CE147" s="318"/>
      <c r="CF147" s="318"/>
      <c r="CG147" s="318"/>
      <c r="CH147" s="318"/>
      <c r="CI147" s="318"/>
      <c r="CJ147" s="318"/>
      <c r="CK147" s="318"/>
      <c r="CL147" s="318"/>
      <c r="CM147" s="318"/>
      <c r="CN147" s="318"/>
      <c r="CO147" s="318"/>
      <c r="CP147" s="318"/>
      <c r="CQ147" s="318"/>
      <c r="CR147" s="318"/>
      <c r="CS147" s="318"/>
      <c r="CT147" s="318"/>
      <c r="CU147" s="318"/>
      <c r="CV147" s="318"/>
      <c r="CW147" s="318"/>
      <c r="CX147" s="318"/>
      <c r="CY147" s="318"/>
      <c r="CZ147" s="318"/>
      <c r="DA147" s="318"/>
      <c r="DB147" s="318"/>
      <c r="DC147" s="318"/>
      <c r="DD147" s="318"/>
      <c r="DE147" s="318"/>
      <c r="DF147" s="318"/>
      <c r="DG147" s="318"/>
      <c r="DH147" s="318"/>
      <c r="DI147" s="321"/>
      <c r="DJ147" s="318"/>
      <c r="DK147" s="318"/>
      <c r="DL147" s="318"/>
      <c r="DM147" s="318"/>
      <c r="DN147" s="318"/>
      <c r="DO147" s="318"/>
      <c r="DP147" s="318"/>
      <c r="DQ147" s="318"/>
      <c r="DR147" s="318"/>
      <c r="DS147" s="318"/>
      <c r="DT147" s="318"/>
      <c r="DU147" s="318"/>
      <c r="DV147" s="318"/>
      <c r="DW147" s="318"/>
      <c r="DX147" s="318"/>
      <c r="DY147" s="321"/>
      <c r="DZ147" s="318"/>
      <c r="EA147" s="318"/>
      <c r="EB147" s="318"/>
      <c r="EC147" s="318"/>
      <c r="ED147" s="318"/>
      <c r="EE147" s="318"/>
      <c r="EF147" s="318"/>
      <c r="EG147" s="318"/>
      <c r="EH147" s="318"/>
      <c r="EI147" s="318"/>
      <c r="EJ147" s="318"/>
      <c r="EK147" s="318"/>
      <c r="EL147" s="318"/>
      <c r="EM147" s="318"/>
      <c r="EN147" s="318"/>
      <c r="EO147" s="318"/>
      <c r="EP147" s="318"/>
      <c r="EQ147" s="318"/>
      <c r="ER147" s="318"/>
      <c r="FG147" s="318"/>
      <c r="FH147" s="318"/>
      <c r="FI147" s="318"/>
      <c r="FJ147" s="318"/>
      <c r="FK147" s="318"/>
      <c r="FL147" s="318"/>
      <c r="FM147" s="318"/>
      <c r="FN147" s="318"/>
      <c r="FO147" s="318"/>
      <c r="FP147" s="318"/>
      <c r="FQ147" s="318"/>
      <c r="FR147" s="318"/>
      <c r="FS147" s="318"/>
      <c r="FT147" s="318"/>
      <c r="FU147" s="318"/>
      <c r="FV147" s="15"/>
      <c r="FW147" s="318"/>
      <c r="FX147" s="318"/>
      <c r="FY147" s="318"/>
      <c r="FZ147" s="318"/>
      <c r="GA147" s="318"/>
      <c r="GB147" s="318"/>
      <c r="GC147" s="319"/>
      <c r="GD147" s="15"/>
      <c r="GE147" s="329"/>
      <c r="GF147" s="329"/>
      <c r="GG147" s="329"/>
      <c r="GH147" s="329"/>
      <c r="GI147" s="329"/>
      <c r="GJ147" s="329"/>
      <c r="GK147" s="319"/>
      <c r="GL147" s="319"/>
      <c r="GM147" s="329"/>
      <c r="GN147" s="318"/>
      <c r="GO147" s="318"/>
      <c r="GP147" s="318"/>
      <c r="GQ147" s="318"/>
      <c r="GR147" s="318"/>
      <c r="GS147" s="318"/>
      <c r="GU147" s="17"/>
      <c r="GV147" s="17"/>
    </row>
    <row r="148" s="2" customFormat="1" spans="2:204">
      <c r="B148" s="303"/>
      <c r="C148" s="306"/>
      <c r="D148" s="303"/>
      <c r="E148" s="303"/>
      <c r="F148" s="303"/>
      <c r="G148" s="306"/>
      <c r="H148" s="303"/>
      <c r="I148" s="303"/>
      <c r="J148" s="303"/>
      <c r="K148" s="303"/>
      <c r="L148" s="303"/>
      <c r="M148" s="303"/>
      <c r="N148" s="303"/>
      <c r="AL148" s="316"/>
      <c r="AN148" s="316"/>
      <c r="AP148" s="316"/>
      <c r="AR148" s="316"/>
      <c r="AU148" s="316"/>
      <c r="AW148" s="316"/>
      <c r="AY148" s="316"/>
      <c r="BA148" s="316"/>
      <c r="CD148" s="318"/>
      <c r="CE148" s="318"/>
      <c r="CF148" s="318"/>
      <c r="CG148" s="318"/>
      <c r="CH148" s="318"/>
      <c r="CI148" s="318"/>
      <c r="CJ148" s="318"/>
      <c r="CK148" s="318"/>
      <c r="CL148" s="318"/>
      <c r="CM148" s="318"/>
      <c r="CN148" s="318"/>
      <c r="CO148" s="318"/>
      <c r="CP148" s="318"/>
      <c r="CQ148" s="318"/>
      <c r="CR148" s="318"/>
      <c r="CS148" s="318"/>
      <c r="CT148" s="318"/>
      <c r="CU148" s="318"/>
      <c r="CV148" s="318"/>
      <c r="CW148" s="318"/>
      <c r="CX148" s="318"/>
      <c r="CY148" s="318"/>
      <c r="CZ148" s="318"/>
      <c r="DA148" s="318"/>
      <c r="DB148" s="318"/>
      <c r="DC148" s="318"/>
      <c r="DD148" s="318"/>
      <c r="DE148" s="318"/>
      <c r="DF148" s="318"/>
      <c r="DG148" s="318"/>
      <c r="DH148" s="318"/>
      <c r="DI148" s="321"/>
      <c r="DJ148" s="318"/>
      <c r="DK148" s="318"/>
      <c r="DL148" s="318"/>
      <c r="DM148" s="318"/>
      <c r="DN148" s="318"/>
      <c r="DO148" s="318"/>
      <c r="DP148" s="318"/>
      <c r="DQ148" s="318"/>
      <c r="DR148" s="318"/>
      <c r="DS148" s="318"/>
      <c r="DT148" s="318"/>
      <c r="DU148" s="318"/>
      <c r="DV148" s="318"/>
      <c r="DW148" s="318"/>
      <c r="DX148" s="318"/>
      <c r="DY148" s="321"/>
      <c r="DZ148" s="318"/>
      <c r="EA148" s="318"/>
      <c r="EB148" s="318"/>
      <c r="EC148" s="318"/>
      <c r="ED148" s="318"/>
      <c r="EE148" s="318"/>
      <c r="EF148" s="318"/>
      <c r="EG148" s="318"/>
      <c r="EH148" s="318"/>
      <c r="EI148" s="318"/>
      <c r="EJ148" s="318"/>
      <c r="EK148" s="318"/>
      <c r="EL148" s="318"/>
      <c r="EM148" s="318"/>
      <c r="EN148" s="318"/>
      <c r="EO148" s="318"/>
      <c r="EP148" s="318"/>
      <c r="EQ148" s="318"/>
      <c r="ER148" s="318"/>
      <c r="FG148" s="318"/>
      <c r="FH148" s="318"/>
      <c r="FI148" s="318"/>
      <c r="FJ148" s="318"/>
      <c r="FK148" s="318"/>
      <c r="FL148" s="318"/>
      <c r="FM148" s="318"/>
      <c r="FN148" s="318"/>
      <c r="FO148" s="318"/>
      <c r="FP148" s="318"/>
      <c r="FQ148" s="318"/>
      <c r="FR148" s="318"/>
      <c r="FS148" s="318"/>
      <c r="FT148" s="318"/>
      <c r="FU148" s="318"/>
      <c r="FV148" s="15"/>
      <c r="FW148" s="318"/>
      <c r="FX148" s="318"/>
      <c r="FY148" s="318"/>
      <c r="FZ148" s="318"/>
      <c r="GA148" s="318"/>
      <c r="GB148" s="318"/>
      <c r="GC148" s="319"/>
      <c r="GD148" s="15"/>
      <c r="GE148" s="329"/>
      <c r="GF148" s="329"/>
      <c r="GG148" s="329"/>
      <c r="GH148" s="329"/>
      <c r="GI148" s="329"/>
      <c r="GJ148" s="329"/>
      <c r="GK148" s="319"/>
      <c r="GL148" s="319"/>
      <c r="GM148" s="329"/>
      <c r="GN148" s="318"/>
      <c r="GO148" s="318"/>
      <c r="GP148" s="318"/>
      <c r="GQ148" s="318"/>
      <c r="GR148" s="318"/>
      <c r="GS148" s="318"/>
      <c r="GU148" s="17"/>
      <c r="GV148" s="17"/>
    </row>
    <row r="149" s="2" customFormat="1" spans="2:204">
      <c r="B149" s="303"/>
      <c r="C149" s="306"/>
      <c r="D149" s="303"/>
      <c r="E149" s="303"/>
      <c r="F149" s="303"/>
      <c r="G149" s="306"/>
      <c r="H149" s="303"/>
      <c r="I149" s="303"/>
      <c r="J149" s="303"/>
      <c r="K149" s="303"/>
      <c r="L149" s="303"/>
      <c r="M149" s="303"/>
      <c r="N149" s="303"/>
      <c r="AL149" s="316"/>
      <c r="AN149" s="316"/>
      <c r="AP149" s="316"/>
      <c r="AR149" s="316"/>
      <c r="AU149" s="316"/>
      <c r="AW149" s="316"/>
      <c r="AY149" s="316"/>
      <c r="BA149" s="316"/>
      <c r="CD149" s="318"/>
      <c r="CE149" s="318"/>
      <c r="CF149" s="318"/>
      <c r="CG149" s="318"/>
      <c r="CH149" s="318"/>
      <c r="CI149" s="318"/>
      <c r="CJ149" s="318"/>
      <c r="CK149" s="318"/>
      <c r="CL149" s="318"/>
      <c r="CM149" s="318"/>
      <c r="CN149" s="318"/>
      <c r="CO149" s="318"/>
      <c r="CP149" s="318"/>
      <c r="CQ149" s="318"/>
      <c r="CR149" s="318"/>
      <c r="CS149" s="318"/>
      <c r="CT149" s="318"/>
      <c r="CU149" s="318"/>
      <c r="CV149" s="318"/>
      <c r="CW149" s="318"/>
      <c r="CX149" s="318"/>
      <c r="CY149" s="318"/>
      <c r="CZ149" s="318"/>
      <c r="DA149" s="318"/>
      <c r="DB149" s="318"/>
      <c r="DC149" s="318"/>
      <c r="DD149" s="318"/>
      <c r="DE149" s="318"/>
      <c r="DF149" s="318"/>
      <c r="DG149" s="318"/>
      <c r="DH149" s="318"/>
      <c r="DI149" s="321"/>
      <c r="DJ149" s="318"/>
      <c r="DK149" s="318"/>
      <c r="DL149" s="318"/>
      <c r="DM149" s="318"/>
      <c r="DN149" s="318"/>
      <c r="DO149" s="318"/>
      <c r="DP149" s="318"/>
      <c r="DQ149" s="318"/>
      <c r="DR149" s="318"/>
      <c r="DS149" s="318"/>
      <c r="DT149" s="318"/>
      <c r="DU149" s="318"/>
      <c r="DV149" s="318"/>
      <c r="DW149" s="318"/>
      <c r="DX149" s="318"/>
      <c r="DY149" s="321"/>
      <c r="DZ149" s="318"/>
      <c r="EA149" s="318"/>
      <c r="EB149" s="318"/>
      <c r="EC149" s="318"/>
      <c r="ED149" s="318"/>
      <c r="EE149" s="318"/>
      <c r="EF149" s="318"/>
      <c r="EG149" s="318"/>
      <c r="EH149" s="318"/>
      <c r="EI149" s="318"/>
      <c r="EJ149" s="318"/>
      <c r="EK149" s="318"/>
      <c r="EL149" s="318"/>
      <c r="EM149" s="318"/>
      <c r="EN149" s="318"/>
      <c r="EO149" s="318"/>
      <c r="EP149" s="318"/>
      <c r="EQ149" s="318"/>
      <c r="ER149" s="318"/>
      <c r="FG149" s="318"/>
      <c r="FH149" s="318"/>
      <c r="FI149" s="318"/>
      <c r="FJ149" s="318"/>
      <c r="FK149" s="318"/>
      <c r="FL149" s="318"/>
      <c r="FM149" s="318"/>
      <c r="FN149" s="318"/>
      <c r="FO149" s="318"/>
      <c r="FP149" s="318"/>
      <c r="FQ149" s="318"/>
      <c r="FR149" s="318"/>
      <c r="FS149" s="318"/>
      <c r="FT149" s="318"/>
      <c r="FU149" s="318"/>
      <c r="FV149" s="15"/>
      <c r="FW149" s="318"/>
      <c r="FX149" s="318"/>
      <c r="FY149" s="318"/>
      <c r="FZ149" s="318"/>
      <c r="GA149" s="318"/>
      <c r="GB149" s="318"/>
      <c r="GC149" s="319"/>
      <c r="GD149" s="15"/>
      <c r="GE149" s="329"/>
      <c r="GF149" s="329"/>
      <c r="GG149" s="329"/>
      <c r="GH149" s="329"/>
      <c r="GI149" s="329"/>
      <c r="GJ149" s="329"/>
      <c r="GK149" s="319"/>
      <c r="GL149" s="319"/>
      <c r="GM149" s="329"/>
      <c r="GN149" s="318"/>
      <c r="GO149" s="318"/>
      <c r="GP149" s="318"/>
      <c r="GQ149" s="318"/>
      <c r="GR149" s="318"/>
      <c r="GS149" s="318"/>
      <c r="GU149" s="17"/>
      <c r="GV149" s="17"/>
    </row>
    <row r="150" s="2" customFormat="1" spans="2:204">
      <c r="B150" s="303"/>
      <c r="C150" s="306"/>
      <c r="D150" s="303"/>
      <c r="E150" s="303"/>
      <c r="F150" s="303"/>
      <c r="G150" s="306"/>
      <c r="H150" s="303"/>
      <c r="I150" s="303"/>
      <c r="J150" s="303"/>
      <c r="K150" s="303"/>
      <c r="L150" s="303"/>
      <c r="M150" s="303"/>
      <c r="N150" s="303"/>
      <c r="AL150" s="316"/>
      <c r="AN150" s="316"/>
      <c r="AP150" s="316"/>
      <c r="AR150" s="316"/>
      <c r="AU150" s="316"/>
      <c r="AW150" s="316"/>
      <c r="AY150" s="316"/>
      <c r="BA150" s="316"/>
      <c r="CD150" s="318"/>
      <c r="CE150" s="318"/>
      <c r="CF150" s="318"/>
      <c r="CG150" s="318"/>
      <c r="CH150" s="318"/>
      <c r="CI150" s="318"/>
      <c r="CJ150" s="318"/>
      <c r="CK150" s="318"/>
      <c r="CL150" s="318"/>
      <c r="CM150" s="318"/>
      <c r="CN150" s="318"/>
      <c r="CO150" s="318"/>
      <c r="CP150" s="318"/>
      <c r="CQ150" s="318"/>
      <c r="CR150" s="318"/>
      <c r="CS150" s="318"/>
      <c r="CT150" s="318"/>
      <c r="CU150" s="318"/>
      <c r="CV150" s="318"/>
      <c r="CW150" s="318"/>
      <c r="CX150" s="318"/>
      <c r="CY150" s="318"/>
      <c r="CZ150" s="318"/>
      <c r="DA150" s="318"/>
      <c r="DB150" s="318"/>
      <c r="DC150" s="318"/>
      <c r="DD150" s="318"/>
      <c r="DE150" s="318"/>
      <c r="DF150" s="318"/>
      <c r="DG150" s="318"/>
      <c r="DH150" s="318"/>
      <c r="DI150" s="321"/>
      <c r="DJ150" s="318"/>
      <c r="DK150" s="318"/>
      <c r="DL150" s="318"/>
      <c r="DM150" s="318"/>
      <c r="DN150" s="318"/>
      <c r="DO150" s="318"/>
      <c r="DP150" s="318"/>
      <c r="DQ150" s="318"/>
      <c r="DR150" s="318"/>
      <c r="DS150" s="318"/>
      <c r="DT150" s="318"/>
      <c r="DU150" s="318"/>
      <c r="DV150" s="318"/>
      <c r="DW150" s="318"/>
      <c r="DX150" s="318"/>
      <c r="DY150" s="321"/>
      <c r="DZ150" s="318"/>
      <c r="EA150" s="318"/>
      <c r="EB150" s="318"/>
      <c r="EC150" s="318"/>
      <c r="ED150" s="318"/>
      <c r="EE150" s="318"/>
      <c r="EF150" s="318"/>
      <c r="EG150" s="318"/>
      <c r="EH150" s="318"/>
      <c r="EI150" s="318"/>
      <c r="EJ150" s="318"/>
      <c r="EK150" s="318"/>
      <c r="EL150" s="318"/>
      <c r="EM150" s="318"/>
      <c r="EN150" s="318"/>
      <c r="EO150" s="318"/>
      <c r="EP150" s="318"/>
      <c r="EQ150" s="318"/>
      <c r="ER150" s="318"/>
      <c r="FG150" s="318"/>
      <c r="FH150" s="318"/>
      <c r="FI150" s="318"/>
      <c r="FJ150" s="318"/>
      <c r="FK150" s="318"/>
      <c r="FL150" s="318"/>
      <c r="FM150" s="318"/>
      <c r="FN150" s="318"/>
      <c r="FO150" s="318"/>
      <c r="FP150" s="318"/>
      <c r="FQ150" s="318"/>
      <c r="FR150" s="318"/>
      <c r="FS150" s="318"/>
      <c r="FT150" s="318"/>
      <c r="FU150" s="318"/>
      <c r="FV150" s="15"/>
      <c r="FW150" s="318"/>
      <c r="FX150" s="318"/>
      <c r="FY150" s="318"/>
      <c r="FZ150" s="318"/>
      <c r="GA150" s="318"/>
      <c r="GB150" s="318"/>
      <c r="GC150" s="319"/>
      <c r="GD150" s="15"/>
      <c r="GE150" s="329"/>
      <c r="GF150" s="329"/>
      <c r="GG150" s="329"/>
      <c r="GH150" s="329"/>
      <c r="GI150" s="329"/>
      <c r="GJ150" s="329"/>
      <c r="GK150" s="319"/>
      <c r="GL150" s="319"/>
      <c r="GM150" s="329"/>
      <c r="GN150" s="318"/>
      <c r="GO150" s="318"/>
      <c r="GP150" s="318"/>
      <c r="GQ150" s="318"/>
      <c r="GR150" s="318"/>
      <c r="GS150" s="318"/>
      <c r="GU150" s="17"/>
      <c r="GV150" s="17"/>
    </row>
    <row r="151" s="2" customFormat="1" spans="2:204">
      <c r="B151" s="303"/>
      <c r="C151" s="306"/>
      <c r="D151" s="303"/>
      <c r="E151" s="303"/>
      <c r="F151" s="303"/>
      <c r="G151" s="306"/>
      <c r="H151" s="303"/>
      <c r="I151" s="303"/>
      <c r="J151" s="303"/>
      <c r="K151" s="303"/>
      <c r="L151" s="303"/>
      <c r="M151" s="303"/>
      <c r="N151" s="303"/>
      <c r="AL151" s="316"/>
      <c r="AN151" s="316"/>
      <c r="AP151" s="316"/>
      <c r="AR151" s="316"/>
      <c r="AU151" s="316"/>
      <c r="AW151" s="316"/>
      <c r="AY151" s="316"/>
      <c r="BA151" s="316"/>
      <c r="CD151" s="318"/>
      <c r="CE151" s="318"/>
      <c r="CF151" s="318"/>
      <c r="CG151" s="318"/>
      <c r="CH151" s="318"/>
      <c r="CI151" s="318"/>
      <c r="CJ151" s="318"/>
      <c r="CK151" s="318"/>
      <c r="CL151" s="318"/>
      <c r="CM151" s="318"/>
      <c r="CN151" s="318"/>
      <c r="CO151" s="318"/>
      <c r="CP151" s="318"/>
      <c r="CQ151" s="318"/>
      <c r="CR151" s="318"/>
      <c r="CS151" s="318"/>
      <c r="CT151" s="318"/>
      <c r="CU151" s="318"/>
      <c r="CV151" s="318"/>
      <c r="CW151" s="318"/>
      <c r="CX151" s="318"/>
      <c r="CY151" s="318"/>
      <c r="CZ151" s="318"/>
      <c r="DA151" s="318"/>
      <c r="DB151" s="318"/>
      <c r="DC151" s="318"/>
      <c r="DD151" s="318"/>
      <c r="DE151" s="318"/>
      <c r="DF151" s="318"/>
      <c r="DG151" s="318"/>
      <c r="DH151" s="318"/>
      <c r="DI151" s="321"/>
      <c r="DJ151" s="318"/>
      <c r="DK151" s="318"/>
      <c r="DL151" s="318"/>
      <c r="DM151" s="318"/>
      <c r="DN151" s="318"/>
      <c r="DO151" s="318"/>
      <c r="DP151" s="318"/>
      <c r="DQ151" s="318"/>
      <c r="DR151" s="318"/>
      <c r="DS151" s="318"/>
      <c r="DT151" s="318"/>
      <c r="DU151" s="318"/>
      <c r="DV151" s="318"/>
      <c r="DW151" s="318"/>
      <c r="DX151" s="318"/>
      <c r="DY151" s="321"/>
      <c r="DZ151" s="318"/>
      <c r="EA151" s="318"/>
      <c r="EB151" s="318"/>
      <c r="EC151" s="318"/>
      <c r="ED151" s="318"/>
      <c r="EE151" s="318"/>
      <c r="EF151" s="318"/>
      <c r="EG151" s="318"/>
      <c r="EH151" s="318"/>
      <c r="EI151" s="318"/>
      <c r="EJ151" s="318"/>
      <c r="EK151" s="318"/>
      <c r="EL151" s="318"/>
      <c r="EM151" s="318"/>
      <c r="EN151" s="318"/>
      <c r="EO151" s="318"/>
      <c r="EP151" s="318"/>
      <c r="EQ151" s="318"/>
      <c r="ER151" s="318"/>
      <c r="FG151" s="318"/>
      <c r="FH151" s="318"/>
      <c r="FI151" s="318"/>
      <c r="FJ151" s="318"/>
      <c r="FK151" s="318"/>
      <c r="FL151" s="318"/>
      <c r="FM151" s="318"/>
      <c r="FN151" s="318"/>
      <c r="FO151" s="318"/>
      <c r="FP151" s="318"/>
      <c r="FQ151" s="318"/>
      <c r="FR151" s="318"/>
      <c r="FS151" s="318"/>
      <c r="FT151" s="318"/>
      <c r="FU151" s="318"/>
      <c r="FV151" s="15"/>
      <c r="FW151" s="318"/>
      <c r="FX151" s="318"/>
      <c r="FY151" s="318"/>
      <c r="FZ151" s="318"/>
      <c r="GA151" s="318"/>
      <c r="GB151" s="318"/>
      <c r="GC151" s="319"/>
      <c r="GD151" s="15"/>
      <c r="GE151" s="329"/>
      <c r="GF151" s="329"/>
      <c r="GG151" s="329"/>
      <c r="GH151" s="329"/>
      <c r="GI151" s="329"/>
      <c r="GJ151" s="329"/>
      <c r="GK151" s="319"/>
      <c r="GL151" s="319"/>
      <c r="GM151" s="329"/>
      <c r="GN151" s="318"/>
      <c r="GO151" s="318"/>
      <c r="GP151" s="318"/>
      <c r="GQ151" s="318"/>
      <c r="GR151" s="318"/>
      <c r="GS151" s="318"/>
      <c r="GU151" s="17"/>
      <c r="GV151" s="17"/>
    </row>
    <row r="152" s="2" customFormat="1" spans="2:204">
      <c r="B152" s="303"/>
      <c r="C152" s="306"/>
      <c r="D152" s="303"/>
      <c r="E152" s="303"/>
      <c r="F152" s="303"/>
      <c r="G152" s="306"/>
      <c r="H152" s="303"/>
      <c r="I152" s="303"/>
      <c r="J152" s="303"/>
      <c r="K152" s="303"/>
      <c r="L152" s="303"/>
      <c r="M152" s="303"/>
      <c r="N152" s="303"/>
      <c r="AL152" s="316"/>
      <c r="AN152" s="316"/>
      <c r="AP152" s="316"/>
      <c r="AR152" s="316"/>
      <c r="AU152" s="316"/>
      <c r="AW152" s="316"/>
      <c r="AY152" s="316"/>
      <c r="BA152" s="316"/>
      <c r="CD152" s="318"/>
      <c r="CE152" s="318"/>
      <c r="CF152" s="318"/>
      <c r="CG152" s="318"/>
      <c r="CH152" s="318"/>
      <c r="CI152" s="318"/>
      <c r="CJ152" s="318"/>
      <c r="CK152" s="318"/>
      <c r="CL152" s="318"/>
      <c r="CM152" s="318"/>
      <c r="CN152" s="318"/>
      <c r="CO152" s="318"/>
      <c r="CP152" s="318"/>
      <c r="CQ152" s="318"/>
      <c r="CR152" s="318"/>
      <c r="CS152" s="318"/>
      <c r="CT152" s="318"/>
      <c r="CU152" s="318"/>
      <c r="CV152" s="318"/>
      <c r="CW152" s="318"/>
      <c r="CX152" s="318"/>
      <c r="CY152" s="318"/>
      <c r="CZ152" s="318"/>
      <c r="DA152" s="318"/>
      <c r="DB152" s="318"/>
      <c r="DC152" s="318"/>
      <c r="DD152" s="318"/>
      <c r="DE152" s="318"/>
      <c r="DF152" s="318"/>
      <c r="DG152" s="318"/>
      <c r="DH152" s="318"/>
      <c r="DI152" s="321"/>
      <c r="DJ152" s="318"/>
      <c r="DK152" s="318"/>
      <c r="DL152" s="318"/>
      <c r="DM152" s="318"/>
      <c r="DN152" s="318"/>
      <c r="DO152" s="318"/>
      <c r="DP152" s="318"/>
      <c r="DQ152" s="318"/>
      <c r="DR152" s="318"/>
      <c r="DS152" s="318"/>
      <c r="DT152" s="318"/>
      <c r="DU152" s="318"/>
      <c r="DV152" s="318"/>
      <c r="DW152" s="318"/>
      <c r="DX152" s="318"/>
      <c r="DY152" s="321"/>
      <c r="DZ152" s="318"/>
      <c r="EA152" s="318"/>
      <c r="EB152" s="318"/>
      <c r="EC152" s="318"/>
      <c r="ED152" s="318"/>
      <c r="EE152" s="318"/>
      <c r="EF152" s="318"/>
      <c r="EG152" s="318"/>
      <c r="EH152" s="318"/>
      <c r="EI152" s="318"/>
      <c r="EJ152" s="318"/>
      <c r="EK152" s="318"/>
      <c r="EL152" s="318"/>
      <c r="EM152" s="318"/>
      <c r="EN152" s="318"/>
      <c r="EO152" s="318"/>
      <c r="EP152" s="318"/>
      <c r="EQ152" s="318"/>
      <c r="ER152" s="318"/>
      <c r="FG152" s="318"/>
      <c r="FH152" s="318"/>
      <c r="FI152" s="318"/>
      <c r="FJ152" s="318"/>
      <c r="FK152" s="318"/>
      <c r="FL152" s="318"/>
      <c r="FM152" s="318"/>
      <c r="FN152" s="318"/>
      <c r="FO152" s="318"/>
      <c r="FP152" s="318"/>
      <c r="FQ152" s="318"/>
      <c r="FR152" s="318"/>
      <c r="FS152" s="318"/>
      <c r="FT152" s="318"/>
      <c r="FU152" s="318"/>
      <c r="FV152" s="15"/>
      <c r="FW152" s="318"/>
      <c r="FX152" s="318"/>
      <c r="FY152" s="318"/>
      <c r="FZ152" s="318"/>
      <c r="GA152" s="318"/>
      <c r="GB152" s="318"/>
      <c r="GC152" s="319"/>
      <c r="GD152" s="15"/>
      <c r="GE152" s="329"/>
      <c r="GF152" s="329"/>
      <c r="GG152" s="329"/>
      <c r="GH152" s="329"/>
      <c r="GI152" s="329"/>
      <c r="GJ152" s="329"/>
      <c r="GK152" s="319"/>
      <c r="GL152" s="319"/>
      <c r="GM152" s="329"/>
      <c r="GN152" s="318"/>
      <c r="GO152" s="318"/>
      <c r="GP152" s="318"/>
      <c r="GQ152" s="318"/>
      <c r="GR152" s="318"/>
      <c r="GS152" s="318"/>
      <c r="GU152" s="17"/>
      <c r="GV152" s="17"/>
    </row>
    <row r="153" s="2" customFormat="1" spans="2:204">
      <c r="B153" s="303"/>
      <c r="C153" s="306"/>
      <c r="D153" s="303"/>
      <c r="E153" s="303"/>
      <c r="F153" s="303"/>
      <c r="G153" s="306"/>
      <c r="H153" s="303"/>
      <c r="I153" s="303"/>
      <c r="J153" s="303"/>
      <c r="K153" s="303"/>
      <c r="L153" s="303"/>
      <c r="M153" s="303"/>
      <c r="N153" s="303"/>
      <c r="AL153" s="316"/>
      <c r="AN153" s="316"/>
      <c r="AP153" s="316"/>
      <c r="AR153" s="316"/>
      <c r="AU153" s="316"/>
      <c r="AW153" s="316"/>
      <c r="AY153" s="316"/>
      <c r="BA153" s="316"/>
      <c r="CD153" s="318"/>
      <c r="CE153" s="318"/>
      <c r="CF153" s="318"/>
      <c r="CG153" s="318"/>
      <c r="CH153" s="318"/>
      <c r="CI153" s="318"/>
      <c r="CJ153" s="318"/>
      <c r="CK153" s="318"/>
      <c r="CL153" s="318"/>
      <c r="CM153" s="318"/>
      <c r="CN153" s="318"/>
      <c r="CO153" s="318"/>
      <c r="CP153" s="318"/>
      <c r="CQ153" s="318"/>
      <c r="CR153" s="318"/>
      <c r="CS153" s="318"/>
      <c r="CT153" s="318"/>
      <c r="CU153" s="318"/>
      <c r="CV153" s="318"/>
      <c r="CW153" s="318"/>
      <c r="CX153" s="318"/>
      <c r="CY153" s="318"/>
      <c r="CZ153" s="318"/>
      <c r="DA153" s="318"/>
      <c r="DB153" s="318"/>
      <c r="DC153" s="318"/>
      <c r="DD153" s="318"/>
      <c r="DE153" s="318"/>
      <c r="DF153" s="318"/>
      <c r="DG153" s="318"/>
      <c r="DH153" s="318"/>
      <c r="DI153" s="321"/>
      <c r="DJ153" s="318"/>
      <c r="DK153" s="318"/>
      <c r="DL153" s="318"/>
      <c r="DM153" s="318"/>
      <c r="DN153" s="318"/>
      <c r="DO153" s="318"/>
      <c r="DP153" s="318"/>
      <c r="DQ153" s="318"/>
      <c r="DR153" s="318"/>
      <c r="DS153" s="318"/>
      <c r="DT153" s="318"/>
      <c r="DU153" s="318"/>
      <c r="DV153" s="318"/>
      <c r="DW153" s="318"/>
      <c r="DX153" s="318"/>
      <c r="DY153" s="321"/>
      <c r="DZ153" s="318"/>
      <c r="EA153" s="318"/>
      <c r="EB153" s="318"/>
      <c r="EC153" s="318"/>
      <c r="ED153" s="318"/>
      <c r="EE153" s="318"/>
      <c r="EF153" s="318"/>
      <c r="EG153" s="318"/>
      <c r="EH153" s="318"/>
      <c r="EI153" s="318"/>
      <c r="EJ153" s="318"/>
      <c r="EK153" s="318"/>
      <c r="EL153" s="318"/>
      <c r="EM153" s="318"/>
      <c r="EN153" s="318"/>
      <c r="EO153" s="318"/>
      <c r="EP153" s="318"/>
      <c r="EQ153" s="318"/>
      <c r="ER153" s="318"/>
      <c r="FG153" s="318"/>
      <c r="FH153" s="318"/>
      <c r="FI153" s="318"/>
      <c r="FJ153" s="318"/>
      <c r="FK153" s="318"/>
      <c r="FL153" s="318"/>
      <c r="FM153" s="318"/>
      <c r="FN153" s="318"/>
      <c r="FO153" s="318"/>
      <c r="FP153" s="318"/>
      <c r="FQ153" s="318"/>
      <c r="FR153" s="318"/>
      <c r="FS153" s="318"/>
      <c r="FT153" s="318"/>
      <c r="FU153" s="318"/>
      <c r="FV153" s="15"/>
      <c r="FW153" s="318"/>
      <c r="FX153" s="318"/>
      <c r="FY153" s="318"/>
      <c r="FZ153" s="318"/>
      <c r="GA153" s="318"/>
      <c r="GB153" s="318"/>
      <c r="GC153" s="319"/>
      <c r="GD153" s="15"/>
      <c r="GE153" s="329"/>
      <c r="GF153" s="329"/>
      <c r="GG153" s="329"/>
      <c r="GH153" s="329"/>
      <c r="GI153" s="329"/>
      <c r="GJ153" s="329"/>
      <c r="GK153" s="319"/>
      <c r="GL153" s="319"/>
      <c r="GM153" s="329"/>
      <c r="GN153" s="318"/>
      <c r="GO153" s="318"/>
      <c r="GP153" s="318"/>
      <c r="GQ153" s="318"/>
      <c r="GR153" s="318"/>
      <c r="GS153" s="318"/>
      <c r="GU153" s="17"/>
      <c r="GV153" s="17"/>
    </row>
    <row r="154" s="2" customFormat="1" spans="2:204">
      <c r="B154" s="303"/>
      <c r="C154" s="306"/>
      <c r="D154" s="303"/>
      <c r="E154" s="303"/>
      <c r="F154" s="303"/>
      <c r="G154" s="306"/>
      <c r="H154" s="303"/>
      <c r="I154" s="303"/>
      <c r="J154" s="303"/>
      <c r="K154" s="303"/>
      <c r="L154" s="303"/>
      <c r="M154" s="303"/>
      <c r="N154" s="303"/>
      <c r="AL154" s="316"/>
      <c r="AN154" s="316"/>
      <c r="AP154" s="316"/>
      <c r="AR154" s="316"/>
      <c r="AU154" s="316"/>
      <c r="AW154" s="316"/>
      <c r="AY154" s="316"/>
      <c r="BA154" s="316"/>
      <c r="CD154" s="318"/>
      <c r="CE154" s="318"/>
      <c r="CF154" s="318"/>
      <c r="CG154" s="318"/>
      <c r="CH154" s="318"/>
      <c r="CI154" s="318"/>
      <c r="CJ154" s="318"/>
      <c r="CK154" s="318"/>
      <c r="CL154" s="318"/>
      <c r="CM154" s="318"/>
      <c r="CN154" s="318"/>
      <c r="CO154" s="318"/>
      <c r="CP154" s="318"/>
      <c r="CQ154" s="318"/>
      <c r="CR154" s="318"/>
      <c r="CS154" s="318"/>
      <c r="CT154" s="318"/>
      <c r="CU154" s="318"/>
      <c r="CV154" s="318"/>
      <c r="CW154" s="318"/>
      <c r="CX154" s="318"/>
      <c r="CY154" s="318"/>
      <c r="CZ154" s="318"/>
      <c r="DA154" s="318"/>
      <c r="DB154" s="318"/>
      <c r="DC154" s="318"/>
      <c r="DD154" s="318"/>
      <c r="DE154" s="318"/>
      <c r="DF154" s="318"/>
      <c r="DG154" s="318"/>
      <c r="DH154" s="318"/>
      <c r="DI154" s="321"/>
      <c r="DJ154" s="318"/>
      <c r="DK154" s="318"/>
      <c r="DL154" s="318"/>
      <c r="DM154" s="318"/>
      <c r="DN154" s="318"/>
      <c r="DO154" s="318"/>
      <c r="DP154" s="318"/>
      <c r="DQ154" s="318"/>
      <c r="DR154" s="318"/>
      <c r="DS154" s="318"/>
      <c r="DT154" s="318"/>
      <c r="DU154" s="318"/>
      <c r="DV154" s="318"/>
      <c r="DW154" s="318"/>
      <c r="DX154" s="318"/>
      <c r="DY154" s="321"/>
      <c r="DZ154" s="318"/>
      <c r="EA154" s="318"/>
      <c r="EB154" s="318"/>
      <c r="EC154" s="318"/>
      <c r="ED154" s="318"/>
      <c r="EE154" s="318"/>
      <c r="EF154" s="318"/>
      <c r="EG154" s="318"/>
      <c r="EH154" s="318"/>
      <c r="EI154" s="318"/>
      <c r="EJ154" s="318"/>
      <c r="EK154" s="318"/>
      <c r="EL154" s="318"/>
      <c r="EM154" s="318"/>
      <c r="EN154" s="318"/>
      <c r="EO154" s="318"/>
      <c r="EP154" s="318"/>
      <c r="EQ154" s="318"/>
      <c r="ER154" s="318"/>
      <c r="FG154" s="318"/>
      <c r="FH154" s="318"/>
      <c r="FI154" s="318"/>
      <c r="FJ154" s="318"/>
      <c r="FK154" s="318"/>
      <c r="FL154" s="318"/>
      <c r="FM154" s="318"/>
      <c r="FN154" s="318"/>
      <c r="FO154" s="318"/>
      <c r="FP154" s="318"/>
      <c r="FQ154" s="318"/>
      <c r="FR154" s="318"/>
      <c r="FS154" s="318"/>
      <c r="FT154" s="318"/>
      <c r="FU154" s="318"/>
      <c r="FV154" s="15"/>
      <c r="FW154" s="318"/>
      <c r="FX154" s="318"/>
      <c r="FY154" s="318"/>
      <c r="FZ154" s="318"/>
      <c r="GA154" s="318"/>
      <c r="GB154" s="318"/>
      <c r="GC154" s="319"/>
      <c r="GD154" s="15"/>
      <c r="GE154" s="329"/>
      <c r="GF154" s="329"/>
      <c r="GG154" s="329"/>
      <c r="GH154" s="329"/>
      <c r="GI154" s="329"/>
      <c r="GJ154" s="329"/>
      <c r="GK154" s="319"/>
      <c r="GL154" s="319"/>
      <c r="GM154" s="329"/>
      <c r="GN154" s="318"/>
      <c r="GO154" s="318"/>
      <c r="GP154" s="318"/>
      <c r="GQ154" s="318"/>
      <c r="GR154" s="318"/>
      <c r="GS154" s="318"/>
      <c r="GU154" s="17"/>
      <c r="GV154" s="17"/>
    </row>
    <row r="155" s="2" customFormat="1" spans="2:204">
      <c r="B155" s="303"/>
      <c r="C155" s="306"/>
      <c r="D155" s="303"/>
      <c r="E155" s="303"/>
      <c r="F155" s="303"/>
      <c r="G155" s="306"/>
      <c r="H155" s="303"/>
      <c r="I155" s="303"/>
      <c r="J155" s="303"/>
      <c r="K155" s="303"/>
      <c r="L155" s="303"/>
      <c r="M155" s="303"/>
      <c r="N155" s="303"/>
      <c r="AL155" s="316"/>
      <c r="AN155" s="316"/>
      <c r="AP155" s="316"/>
      <c r="AR155" s="316"/>
      <c r="AU155" s="316"/>
      <c r="AW155" s="316"/>
      <c r="AY155" s="316"/>
      <c r="BA155" s="316"/>
      <c r="CD155" s="318"/>
      <c r="CE155" s="318"/>
      <c r="CF155" s="318"/>
      <c r="CG155" s="318"/>
      <c r="CH155" s="318"/>
      <c r="CI155" s="318"/>
      <c r="CJ155" s="318"/>
      <c r="CK155" s="318"/>
      <c r="CL155" s="318"/>
      <c r="CM155" s="318"/>
      <c r="CN155" s="318"/>
      <c r="CO155" s="318"/>
      <c r="CP155" s="318"/>
      <c r="CQ155" s="318"/>
      <c r="CR155" s="318"/>
      <c r="CS155" s="318"/>
      <c r="CT155" s="318"/>
      <c r="CU155" s="318"/>
      <c r="CV155" s="318"/>
      <c r="CW155" s="318"/>
      <c r="CX155" s="318"/>
      <c r="CY155" s="318"/>
      <c r="CZ155" s="318"/>
      <c r="DA155" s="318"/>
      <c r="DB155" s="318"/>
      <c r="DC155" s="318"/>
      <c r="DD155" s="318"/>
      <c r="DE155" s="318"/>
      <c r="DF155" s="318"/>
      <c r="DG155" s="318"/>
      <c r="DH155" s="318"/>
      <c r="DI155" s="321"/>
      <c r="DJ155" s="318"/>
      <c r="DK155" s="318"/>
      <c r="DL155" s="318"/>
      <c r="DM155" s="318"/>
      <c r="DN155" s="318"/>
      <c r="DO155" s="318"/>
      <c r="DP155" s="318"/>
      <c r="DQ155" s="318"/>
      <c r="DR155" s="318"/>
      <c r="DS155" s="318"/>
      <c r="DT155" s="318"/>
      <c r="DU155" s="318"/>
      <c r="DV155" s="318"/>
      <c r="DW155" s="318"/>
      <c r="DX155" s="318"/>
      <c r="DY155" s="321"/>
      <c r="DZ155" s="318"/>
      <c r="EA155" s="318"/>
      <c r="EB155" s="318"/>
      <c r="EC155" s="318"/>
      <c r="ED155" s="318"/>
      <c r="EE155" s="318"/>
      <c r="EF155" s="318"/>
      <c r="EG155" s="318"/>
      <c r="EH155" s="318"/>
      <c r="EI155" s="318"/>
      <c r="EJ155" s="318"/>
      <c r="EK155" s="318"/>
      <c r="EL155" s="318"/>
      <c r="EM155" s="318"/>
      <c r="EN155" s="318"/>
      <c r="EO155" s="318"/>
      <c r="EP155" s="318"/>
      <c r="EQ155" s="318"/>
      <c r="ER155" s="318"/>
      <c r="FG155" s="318"/>
      <c r="FH155" s="318"/>
      <c r="FI155" s="318"/>
      <c r="FJ155" s="318"/>
      <c r="FK155" s="318"/>
      <c r="FL155" s="318"/>
      <c r="FM155" s="318"/>
      <c r="FN155" s="318"/>
      <c r="FO155" s="318"/>
      <c r="FP155" s="318"/>
      <c r="FQ155" s="318"/>
      <c r="FR155" s="318"/>
      <c r="FS155" s="318"/>
      <c r="FT155" s="318"/>
      <c r="FU155" s="318"/>
      <c r="FV155" s="15"/>
      <c r="FW155" s="318"/>
      <c r="FX155" s="318"/>
      <c r="FY155" s="318"/>
      <c r="FZ155" s="318"/>
      <c r="GA155" s="318"/>
      <c r="GB155" s="318"/>
      <c r="GC155" s="319"/>
      <c r="GD155" s="15"/>
      <c r="GE155" s="329"/>
      <c r="GF155" s="329"/>
      <c r="GG155" s="329"/>
      <c r="GH155" s="329"/>
      <c r="GI155" s="329"/>
      <c r="GJ155" s="329"/>
      <c r="GK155" s="319"/>
      <c r="GL155" s="319"/>
      <c r="GM155" s="329"/>
      <c r="GN155" s="318"/>
      <c r="GO155" s="318"/>
      <c r="GP155" s="318"/>
      <c r="GQ155" s="318"/>
      <c r="GR155" s="318"/>
      <c r="GS155" s="318"/>
      <c r="GU155" s="17"/>
      <c r="GV155" s="17"/>
    </row>
    <row r="156" s="2" customFormat="1" spans="2:204">
      <c r="B156" s="303"/>
      <c r="C156" s="306"/>
      <c r="D156" s="303"/>
      <c r="E156" s="303"/>
      <c r="F156" s="303"/>
      <c r="G156" s="306"/>
      <c r="H156" s="303"/>
      <c r="I156" s="303"/>
      <c r="J156" s="303"/>
      <c r="K156" s="303"/>
      <c r="L156" s="303"/>
      <c r="M156" s="303"/>
      <c r="N156" s="303"/>
      <c r="AL156" s="316"/>
      <c r="AN156" s="316"/>
      <c r="AP156" s="316"/>
      <c r="AR156" s="316"/>
      <c r="AU156" s="316"/>
      <c r="AW156" s="316"/>
      <c r="AY156" s="316"/>
      <c r="BA156" s="316"/>
      <c r="CD156" s="318"/>
      <c r="CE156" s="318"/>
      <c r="CF156" s="318"/>
      <c r="CG156" s="318"/>
      <c r="CH156" s="318"/>
      <c r="CI156" s="318"/>
      <c r="CJ156" s="318"/>
      <c r="CK156" s="318"/>
      <c r="CL156" s="318"/>
      <c r="CM156" s="318"/>
      <c r="CN156" s="318"/>
      <c r="CO156" s="318"/>
      <c r="CP156" s="318"/>
      <c r="CQ156" s="318"/>
      <c r="CR156" s="318"/>
      <c r="CS156" s="318"/>
      <c r="CT156" s="318"/>
      <c r="CU156" s="318"/>
      <c r="CV156" s="318"/>
      <c r="CW156" s="318"/>
      <c r="CX156" s="318"/>
      <c r="CY156" s="318"/>
      <c r="CZ156" s="318"/>
      <c r="DA156" s="318"/>
      <c r="DB156" s="318"/>
      <c r="DC156" s="318"/>
      <c r="DD156" s="318"/>
      <c r="DE156" s="318"/>
      <c r="DF156" s="318"/>
      <c r="DG156" s="318"/>
      <c r="DH156" s="318"/>
      <c r="DI156" s="321"/>
      <c r="DJ156" s="318"/>
      <c r="DK156" s="318"/>
      <c r="DL156" s="318"/>
      <c r="DM156" s="318"/>
      <c r="DN156" s="318"/>
      <c r="DO156" s="318"/>
      <c r="DP156" s="318"/>
      <c r="DQ156" s="318"/>
      <c r="DR156" s="318"/>
      <c r="DS156" s="318"/>
      <c r="DT156" s="318"/>
      <c r="DU156" s="318"/>
      <c r="DV156" s="318"/>
      <c r="DW156" s="318"/>
      <c r="DX156" s="318"/>
      <c r="DY156" s="321"/>
      <c r="DZ156" s="318"/>
      <c r="EA156" s="318"/>
      <c r="EB156" s="318"/>
      <c r="EC156" s="318"/>
      <c r="ED156" s="318"/>
      <c r="EE156" s="318"/>
      <c r="EF156" s="318"/>
      <c r="EG156" s="318"/>
      <c r="EH156" s="318"/>
      <c r="EI156" s="318"/>
      <c r="EJ156" s="318"/>
      <c r="EK156" s="318"/>
      <c r="EL156" s="318"/>
      <c r="EM156" s="318"/>
      <c r="EN156" s="318"/>
      <c r="EO156" s="318"/>
      <c r="EP156" s="318"/>
      <c r="EQ156" s="318"/>
      <c r="ER156" s="318"/>
      <c r="FG156" s="318"/>
      <c r="FH156" s="318"/>
      <c r="FI156" s="318"/>
      <c r="FJ156" s="318"/>
      <c r="FK156" s="318"/>
      <c r="FL156" s="318"/>
      <c r="FM156" s="318"/>
      <c r="FN156" s="318"/>
      <c r="FO156" s="318"/>
      <c r="FP156" s="318"/>
      <c r="FQ156" s="318"/>
      <c r="FR156" s="318"/>
      <c r="FS156" s="318"/>
      <c r="FT156" s="318"/>
      <c r="FU156" s="318"/>
      <c r="FV156" s="15"/>
      <c r="FW156" s="318"/>
      <c r="FX156" s="318"/>
      <c r="FY156" s="318"/>
      <c r="FZ156" s="318"/>
      <c r="GA156" s="318"/>
      <c r="GB156" s="318"/>
      <c r="GC156" s="319"/>
      <c r="GD156" s="15"/>
      <c r="GE156" s="329"/>
      <c r="GF156" s="329"/>
      <c r="GG156" s="329"/>
      <c r="GH156" s="329"/>
      <c r="GI156" s="329"/>
      <c r="GJ156" s="329"/>
      <c r="GK156" s="319"/>
      <c r="GL156" s="319"/>
      <c r="GM156" s="329"/>
      <c r="GN156" s="318"/>
      <c r="GO156" s="318"/>
      <c r="GP156" s="318"/>
      <c r="GQ156" s="318"/>
      <c r="GR156" s="318"/>
      <c r="GS156" s="318"/>
      <c r="GU156" s="17"/>
      <c r="GV156" s="17"/>
    </row>
    <row r="157" s="2" customFormat="1" spans="2:204">
      <c r="B157" s="303"/>
      <c r="C157" s="306"/>
      <c r="D157" s="303"/>
      <c r="E157" s="303"/>
      <c r="F157" s="303"/>
      <c r="G157" s="306"/>
      <c r="H157" s="303"/>
      <c r="I157" s="303"/>
      <c r="J157" s="303"/>
      <c r="K157" s="303"/>
      <c r="L157" s="303"/>
      <c r="M157" s="303"/>
      <c r="N157" s="303"/>
      <c r="AL157" s="316"/>
      <c r="AN157" s="316"/>
      <c r="AP157" s="316"/>
      <c r="AR157" s="316"/>
      <c r="AU157" s="316"/>
      <c r="AW157" s="316"/>
      <c r="AY157" s="316"/>
      <c r="BA157" s="316"/>
      <c r="CD157" s="318"/>
      <c r="CE157" s="318"/>
      <c r="CF157" s="318"/>
      <c r="CG157" s="318"/>
      <c r="CH157" s="318"/>
      <c r="CI157" s="318"/>
      <c r="CJ157" s="318"/>
      <c r="CK157" s="318"/>
      <c r="CL157" s="318"/>
      <c r="CM157" s="318"/>
      <c r="CN157" s="318"/>
      <c r="CO157" s="318"/>
      <c r="CP157" s="318"/>
      <c r="CQ157" s="318"/>
      <c r="CR157" s="318"/>
      <c r="CS157" s="318"/>
      <c r="CT157" s="318"/>
      <c r="CU157" s="318"/>
      <c r="CV157" s="318"/>
      <c r="CW157" s="318"/>
      <c r="CX157" s="318"/>
      <c r="CY157" s="318"/>
      <c r="CZ157" s="318"/>
      <c r="DA157" s="318"/>
      <c r="DB157" s="318"/>
      <c r="DC157" s="318"/>
      <c r="DD157" s="318"/>
      <c r="DE157" s="318"/>
      <c r="DF157" s="318"/>
      <c r="DG157" s="318"/>
      <c r="DH157" s="318"/>
      <c r="DI157" s="321"/>
      <c r="DJ157" s="318"/>
      <c r="DK157" s="318"/>
      <c r="DL157" s="318"/>
      <c r="DM157" s="318"/>
      <c r="DN157" s="318"/>
      <c r="DO157" s="318"/>
      <c r="DP157" s="318"/>
      <c r="DQ157" s="318"/>
      <c r="DR157" s="318"/>
      <c r="DS157" s="318"/>
      <c r="DT157" s="318"/>
      <c r="DU157" s="318"/>
      <c r="DV157" s="318"/>
      <c r="DW157" s="318"/>
      <c r="DX157" s="318"/>
      <c r="DY157" s="321"/>
      <c r="DZ157" s="318"/>
      <c r="EA157" s="318"/>
      <c r="EB157" s="318"/>
      <c r="EC157" s="318"/>
      <c r="ED157" s="318"/>
      <c r="EE157" s="318"/>
      <c r="EF157" s="318"/>
      <c r="EG157" s="318"/>
      <c r="EH157" s="318"/>
      <c r="EI157" s="318"/>
      <c r="EJ157" s="318"/>
      <c r="EK157" s="318"/>
      <c r="EL157" s="318"/>
      <c r="EM157" s="318"/>
      <c r="EN157" s="318"/>
      <c r="EO157" s="318"/>
      <c r="EP157" s="318"/>
      <c r="EQ157" s="318"/>
      <c r="ER157" s="318"/>
      <c r="FG157" s="318"/>
      <c r="FH157" s="318"/>
      <c r="FI157" s="318"/>
      <c r="FJ157" s="318"/>
      <c r="FK157" s="318"/>
      <c r="FL157" s="318"/>
      <c r="FM157" s="318"/>
      <c r="FN157" s="318"/>
      <c r="FO157" s="318"/>
      <c r="FP157" s="318"/>
      <c r="FQ157" s="318"/>
      <c r="FR157" s="318"/>
      <c r="FS157" s="318"/>
      <c r="FT157" s="318"/>
      <c r="FU157" s="318"/>
      <c r="FV157" s="15"/>
      <c r="FW157" s="318"/>
      <c r="FX157" s="318"/>
      <c r="FY157" s="318"/>
      <c r="FZ157" s="318"/>
      <c r="GA157" s="318"/>
      <c r="GB157" s="318"/>
      <c r="GC157" s="319"/>
      <c r="GD157" s="15"/>
      <c r="GE157" s="329"/>
      <c r="GF157" s="329"/>
      <c r="GG157" s="329"/>
      <c r="GH157" s="329"/>
      <c r="GI157" s="329"/>
      <c r="GJ157" s="329"/>
      <c r="GK157" s="319"/>
      <c r="GL157" s="319"/>
      <c r="GM157" s="329"/>
      <c r="GN157" s="318"/>
      <c r="GO157" s="318"/>
      <c r="GP157" s="318"/>
      <c r="GQ157" s="318"/>
      <c r="GR157" s="318"/>
      <c r="GS157" s="318"/>
      <c r="GU157" s="17"/>
      <c r="GV157" s="17"/>
    </row>
    <row r="158" s="2" customFormat="1" spans="2:204">
      <c r="B158" s="303"/>
      <c r="C158" s="306"/>
      <c r="D158" s="303"/>
      <c r="E158" s="303"/>
      <c r="F158" s="303"/>
      <c r="G158" s="306"/>
      <c r="H158" s="303"/>
      <c r="I158" s="303"/>
      <c r="J158" s="303"/>
      <c r="K158" s="303"/>
      <c r="L158" s="303"/>
      <c r="M158" s="303"/>
      <c r="N158" s="303"/>
      <c r="AL158" s="316"/>
      <c r="AN158" s="316"/>
      <c r="AP158" s="316"/>
      <c r="AR158" s="316"/>
      <c r="AU158" s="316"/>
      <c r="AW158" s="316"/>
      <c r="AY158" s="316"/>
      <c r="BA158" s="316"/>
      <c r="CD158" s="318"/>
      <c r="CE158" s="318"/>
      <c r="CF158" s="318"/>
      <c r="CG158" s="318"/>
      <c r="CH158" s="318"/>
      <c r="CI158" s="318"/>
      <c r="CJ158" s="318"/>
      <c r="CK158" s="318"/>
      <c r="CL158" s="318"/>
      <c r="CM158" s="318"/>
      <c r="CN158" s="318"/>
      <c r="CO158" s="318"/>
      <c r="CP158" s="318"/>
      <c r="CQ158" s="318"/>
      <c r="CR158" s="318"/>
      <c r="CS158" s="318"/>
      <c r="CT158" s="318"/>
      <c r="CU158" s="318"/>
      <c r="CV158" s="318"/>
      <c r="CW158" s="318"/>
      <c r="CX158" s="318"/>
      <c r="CY158" s="318"/>
      <c r="CZ158" s="318"/>
      <c r="DA158" s="318"/>
      <c r="DB158" s="318"/>
      <c r="DC158" s="318"/>
      <c r="DD158" s="318"/>
      <c r="DE158" s="318"/>
      <c r="DF158" s="318"/>
      <c r="DG158" s="318"/>
      <c r="DH158" s="318"/>
      <c r="DI158" s="321"/>
      <c r="DJ158" s="318"/>
      <c r="DK158" s="318"/>
      <c r="DL158" s="318"/>
      <c r="DM158" s="318"/>
      <c r="DN158" s="318"/>
      <c r="DO158" s="318"/>
      <c r="DP158" s="318"/>
      <c r="DQ158" s="318"/>
      <c r="DR158" s="318"/>
      <c r="DS158" s="318"/>
      <c r="DT158" s="318"/>
      <c r="DU158" s="318"/>
      <c r="DV158" s="318"/>
      <c r="DW158" s="318"/>
      <c r="DX158" s="318"/>
      <c r="DY158" s="321"/>
      <c r="DZ158" s="318"/>
      <c r="EA158" s="318"/>
      <c r="EB158" s="318"/>
      <c r="EC158" s="318"/>
      <c r="ED158" s="318"/>
      <c r="EE158" s="318"/>
      <c r="EF158" s="318"/>
      <c r="EG158" s="318"/>
      <c r="EH158" s="318"/>
      <c r="EI158" s="318"/>
      <c r="EJ158" s="318"/>
      <c r="EK158" s="318"/>
      <c r="EL158" s="318"/>
      <c r="EM158" s="318"/>
      <c r="EN158" s="318"/>
      <c r="EO158" s="318"/>
      <c r="EP158" s="318"/>
      <c r="EQ158" s="318"/>
      <c r="ER158" s="318"/>
      <c r="FG158" s="318"/>
      <c r="FH158" s="318"/>
      <c r="FI158" s="318"/>
      <c r="FJ158" s="318"/>
      <c r="FK158" s="318"/>
      <c r="FL158" s="318"/>
      <c r="FM158" s="318"/>
      <c r="FN158" s="318"/>
      <c r="FO158" s="318"/>
      <c r="FP158" s="318"/>
      <c r="FQ158" s="318"/>
      <c r="FR158" s="318"/>
      <c r="FS158" s="318"/>
      <c r="FT158" s="318"/>
      <c r="FU158" s="318"/>
      <c r="FV158" s="15"/>
      <c r="FW158" s="318"/>
      <c r="FX158" s="318"/>
      <c r="FY158" s="318"/>
      <c r="FZ158" s="318"/>
      <c r="GA158" s="318"/>
      <c r="GB158" s="318"/>
      <c r="GC158" s="319"/>
      <c r="GD158" s="15"/>
      <c r="GE158" s="329"/>
      <c r="GF158" s="329"/>
      <c r="GG158" s="329"/>
      <c r="GH158" s="329"/>
      <c r="GI158" s="329"/>
      <c r="GJ158" s="329"/>
      <c r="GK158" s="319"/>
      <c r="GL158" s="319"/>
      <c r="GM158" s="329"/>
      <c r="GN158" s="318"/>
      <c r="GO158" s="318"/>
      <c r="GP158" s="318"/>
      <c r="GQ158" s="318"/>
      <c r="GR158" s="318"/>
      <c r="GS158" s="318"/>
      <c r="GU158" s="17"/>
      <c r="GV158" s="17"/>
    </row>
    <row r="159" s="2" customFormat="1" spans="2:204">
      <c r="B159" s="303"/>
      <c r="C159" s="306"/>
      <c r="D159" s="303"/>
      <c r="E159" s="303"/>
      <c r="F159" s="303"/>
      <c r="G159" s="306"/>
      <c r="H159" s="303"/>
      <c r="I159" s="303"/>
      <c r="J159" s="303"/>
      <c r="K159" s="303"/>
      <c r="L159" s="303"/>
      <c r="M159" s="303"/>
      <c r="N159" s="303"/>
      <c r="AL159" s="316"/>
      <c r="AN159" s="316"/>
      <c r="AP159" s="316"/>
      <c r="AR159" s="316"/>
      <c r="AU159" s="316"/>
      <c r="AW159" s="316"/>
      <c r="AY159" s="316"/>
      <c r="BA159" s="316"/>
      <c r="CD159" s="318"/>
      <c r="CE159" s="318"/>
      <c r="CF159" s="318"/>
      <c r="CG159" s="318"/>
      <c r="CH159" s="318"/>
      <c r="CI159" s="318"/>
      <c r="CJ159" s="318"/>
      <c r="CK159" s="318"/>
      <c r="CL159" s="318"/>
      <c r="CM159" s="318"/>
      <c r="CN159" s="318"/>
      <c r="CO159" s="318"/>
      <c r="CP159" s="318"/>
      <c r="CQ159" s="318"/>
      <c r="CR159" s="318"/>
      <c r="CS159" s="318"/>
      <c r="CT159" s="318"/>
      <c r="CU159" s="318"/>
      <c r="CV159" s="318"/>
      <c r="CW159" s="318"/>
      <c r="CX159" s="318"/>
      <c r="CY159" s="318"/>
      <c r="CZ159" s="318"/>
      <c r="DA159" s="318"/>
      <c r="DB159" s="318"/>
      <c r="DC159" s="318"/>
      <c r="DD159" s="318"/>
      <c r="DE159" s="318"/>
      <c r="DF159" s="318"/>
      <c r="DG159" s="318"/>
      <c r="DH159" s="318"/>
      <c r="DI159" s="321"/>
      <c r="DJ159" s="318"/>
      <c r="DK159" s="318"/>
      <c r="DL159" s="318"/>
      <c r="DM159" s="318"/>
      <c r="DN159" s="318"/>
      <c r="DO159" s="318"/>
      <c r="DP159" s="318"/>
      <c r="DQ159" s="318"/>
      <c r="DR159" s="318"/>
      <c r="DS159" s="318"/>
      <c r="DT159" s="318"/>
      <c r="DU159" s="318"/>
      <c r="DV159" s="318"/>
      <c r="DW159" s="318"/>
      <c r="DX159" s="318"/>
      <c r="DY159" s="321"/>
      <c r="DZ159" s="318"/>
      <c r="EA159" s="318"/>
      <c r="EB159" s="318"/>
      <c r="EC159" s="318"/>
      <c r="ED159" s="318"/>
      <c r="EE159" s="318"/>
      <c r="EF159" s="318"/>
      <c r="EG159" s="318"/>
      <c r="EH159" s="318"/>
      <c r="EI159" s="318"/>
      <c r="EJ159" s="318"/>
      <c r="EK159" s="318"/>
      <c r="EL159" s="318"/>
      <c r="EM159" s="318"/>
      <c r="EN159" s="318"/>
      <c r="EO159" s="318"/>
      <c r="EP159" s="318"/>
      <c r="EQ159" s="318"/>
      <c r="ER159" s="318"/>
      <c r="FG159" s="318"/>
      <c r="FH159" s="318"/>
      <c r="FI159" s="318"/>
      <c r="FJ159" s="318"/>
      <c r="FK159" s="318"/>
      <c r="FL159" s="318"/>
      <c r="FM159" s="318"/>
      <c r="FN159" s="318"/>
      <c r="FO159" s="318"/>
      <c r="FP159" s="318"/>
      <c r="FQ159" s="318"/>
      <c r="FR159" s="318"/>
      <c r="FS159" s="318"/>
      <c r="FT159" s="318"/>
      <c r="FU159" s="318"/>
      <c r="FV159" s="15"/>
      <c r="FW159" s="318"/>
      <c r="FX159" s="318"/>
      <c r="FY159" s="318"/>
      <c r="FZ159" s="318"/>
      <c r="GA159" s="318"/>
      <c r="GB159" s="318"/>
      <c r="GC159" s="319"/>
      <c r="GD159" s="15"/>
      <c r="GE159" s="329"/>
      <c r="GF159" s="329"/>
      <c r="GG159" s="329"/>
      <c r="GH159" s="329"/>
      <c r="GI159" s="329"/>
      <c r="GJ159" s="329"/>
      <c r="GK159" s="319"/>
      <c r="GL159" s="319"/>
      <c r="GM159" s="329"/>
      <c r="GN159" s="318"/>
      <c r="GO159" s="318"/>
      <c r="GP159" s="318"/>
      <c r="GQ159" s="318"/>
      <c r="GR159" s="318"/>
      <c r="GS159" s="318"/>
      <c r="GU159" s="17"/>
      <c r="GV159" s="17"/>
    </row>
    <row r="160" s="2" customFormat="1" spans="2:204">
      <c r="B160" s="303"/>
      <c r="C160" s="306"/>
      <c r="D160" s="303"/>
      <c r="E160" s="303"/>
      <c r="F160" s="303"/>
      <c r="G160" s="306"/>
      <c r="H160" s="303"/>
      <c r="I160" s="303"/>
      <c r="J160" s="303"/>
      <c r="K160" s="303"/>
      <c r="L160" s="303"/>
      <c r="M160" s="303"/>
      <c r="N160" s="303"/>
      <c r="AL160" s="316"/>
      <c r="AN160" s="316"/>
      <c r="AP160" s="316"/>
      <c r="AR160" s="316"/>
      <c r="AU160" s="316"/>
      <c r="AW160" s="316"/>
      <c r="AY160" s="316"/>
      <c r="BA160" s="316"/>
      <c r="CD160" s="318"/>
      <c r="CE160" s="318"/>
      <c r="CF160" s="318"/>
      <c r="CG160" s="318"/>
      <c r="CH160" s="318"/>
      <c r="CI160" s="318"/>
      <c r="CJ160" s="318"/>
      <c r="CK160" s="318"/>
      <c r="CL160" s="318"/>
      <c r="CM160" s="318"/>
      <c r="CN160" s="318"/>
      <c r="CO160" s="318"/>
      <c r="CP160" s="318"/>
      <c r="CQ160" s="318"/>
      <c r="CR160" s="318"/>
      <c r="CS160" s="318"/>
      <c r="CT160" s="318"/>
      <c r="CU160" s="318"/>
      <c r="CV160" s="318"/>
      <c r="CW160" s="318"/>
      <c r="CX160" s="318"/>
      <c r="CY160" s="318"/>
      <c r="CZ160" s="318"/>
      <c r="DA160" s="318"/>
      <c r="DB160" s="318"/>
      <c r="DC160" s="318"/>
      <c r="DD160" s="318"/>
      <c r="DE160" s="318"/>
      <c r="DF160" s="318"/>
      <c r="DG160" s="318"/>
      <c r="DH160" s="318"/>
      <c r="DI160" s="321"/>
      <c r="DJ160" s="318"/>
      <c r="DK160" s="318"/>
      <c r="DL160" s="318"/>
      <c r="DM160" s="318"/>
      <c r="DN160" s="318"/>
      <c r="DO160" s="318"/>
      <c r="DP160" s="318"/>
      <c r="DQ160" s="318"/>
      <c r="DR160" s="318"/>
      <c r="DS160" s="318"/>
      <c r="DT160" s="318"/>
      <c r="DU160" s="318"/>
      <c r="DV160" s="318"/>
      <c r="DW160" s="318"/>
      <c r="DX160" s="318"/>
      <c r="DY160" s="321"/>
      <c r="DZ160" s="318"/>
      <c r="EA160" s="318"/>
      <c r="EB160" s="318"/>
      <c r="EC160" s="318"/>
      <c r="ED160" s="318"/>
      <c r="EE160" s="318"/>
      <c r="EF160" s="318"/>
      <c r="EG160" s="318"/>
      <c r="EH160" s="318"/>
      <c r="EI160" s="318"/>
      <c r="EJ160" s="318"/>
      <c r="EK160" s="318"/>
      <c r="EL160" s="318"/>
      <c r="EM160" s="318"/>
      <c r="EN160" s="318"/>
      <c r="EO160" s="318"/>
      <c r="EP160" s="318"/>
      <c r="EQ160" s="318"/>
      <c r="ER160" s="318"/>
      <c r="FG160" s="318"/>
      <c r="FH160" s="318"/>
      <c r="FI160" s="318"/>
      <c r="FJ160" s="318"/>
      <c r="FK160" s="318"/>
      <c r="FL160" s="318"/>
      <c r="FM160" s="318"/>
      <c r="FN160" s="318"/>
      <c r="FO160" s="318"/>
      <c r="FP160" s="318"/>
      <c r="FQ160" s="318"/>
      <c r="FR160" s="318"/>
      <c r="FS160" s="318"/>
      <c r="FT160" s="318"/>
      <c r="FU160" s="318"/>
      <c r="FV160" s="15"/>
      <c r="FW160" s="318"/>
      <c r="FX160" s="318"/>
      <c r="FY160" s="318"/>
      <c r="FZ160" s="318"/>
      <c r="GA160" s="318"/>
      <c r="GB160" s="318"/>
      <c r="GC160" s="319"/>
      <c r="GD160" s="15"/>
      <c r="GE160" s="329"/>
      <c r="GF160" s="329"/>
      <c r="GG160" s="329"/>
      <c r="GH160" s="329"/>
      <c r="GI160" s="329"/>
      <c r="GJ160" s="329"/>
      <c r="GK160" s="319"/>
      <c r="GL160" s="319"/>
      <c r="GM160" s="329"/>
      <c r="GN160" s="318"/>
      <c r="GO160" s="318"/>
      <c r="GP160" s="318"/>
      <c r="GQ160" s="318"/>
      <c r="GR160" s="318"/>
      <c r="GS160" s="318"/>
      <c r="GU160" s="17"/>
      <c r="GV160" s="17"/>
    </row>
    <row r="161" s="2" customFormat="1" spans="2:204">
      <c r="B161" s="303"/>
      <c r="C161" s="306"/>
      <c r="D161" s="303"/>
      <c r="E161" s="303"/>
      <c r="F161" s="303"/>
      <c r="G161" s="306"/>
      <c r="H161" s="303"/>
      <c r="I161" s="303"/>
      <c r="J161" s="303"/>
      <c r="K161" s="303"/>
      <c r="L161" s="303"/>
      <c r="M161" s="303"/>
      <c r="N161" s="303"/>
      <c r="AL161" s="316"/>
      <c r="AN161" s="316"/>
      <c r="AP161" s="316"/>
      <c r="AR161" s="316"/>
      <c r="AU161" s="316"/>
      <c r="AW161" s="316"/>
      <c r="AY161" s="316"/>
      <c r="BA161" s="316"/>
      <c r="CD161" s="318"/>
      <c r="CE161" s="318"/>
      <c r="CF161" s="318"/>
      <c r="CG161" s="318"/>
      <c r="CH161" s="318"/>
      <c r="CI161" s="318"/>
      <c r="CJ161" s="318"/>
      <c r="CK161" s="318"/>
      <c r="CL161" s="318"/>
      <c r="CM161" s="318"/>
      <c r="CN161" s="318"/>
      <c r="CO161" s="318"/>
      <c r="CP161" s="318"/>
      <c r="CQ161" s="318"/>
      <c r="CR161" s="318"/>
      <c r="CS161" s="318"/>
      <c r="CT161" s="318"/>
      <c r="CU161" s="318"/>
      <c r="CV161" s="318"/>
      <c r="CW161" s="318"/>
      <c r="CX161" s="318"/>
      <c r="CY161" s="318"/>
      <c r="CZ161" s="318"/>
      <c r="DA161" s="318"/>
      <c r="DB161" s="318"/>
      <c r="DC161" s="318"/>
      <c r="DD161" s="318"/>
      <c r="DE161" s="318"/>
      <c r="DF161" s="318"/>
      <c r="DG161" s="318"/>
      <c r="DH161" s="318"/>
      <c r="DI161" s="321"/>
      <c r="DJ161" s="318"/>
      <c r="DK161" s="318"/>
      <c r="DL161" s="318"/>
      <c r="DM161" s="318"/>
      <c r="DN161" s="318"/>
      <c r="DO161" s="318"/>
      <c r="DP161" s="318"/>
      <c r="DQ161" s="318"/>
      <c r="DR161" s="318"/>
      <c r="DS161" s="318"/>
      <c r="DT161" s="318"/>
      <c r="DU161" s="318"/>
      <c r="DV161" s="318"/>
      <c r="DW161" s="318"/>
      <c r="DX161" s="318"/>
      <c r="DY161" s="321"/>
      <c r="DZ161" s="318"/>
      <c r="EA161" s="318"/>
      <c r="EB161" s="318"/>
      <c r="EC161" s="318"/>
      <c r="ED161" s="318"/>
      <c r="EE161" s="318"/>
      <c r="EF161" s="318"/>
      <c r="EG161" s="318"/>
      <c r="EH161" s="318"/>
      <c r="EI161" s="318"/>
      <c r="EJ161" s="318"/>
      <c r="EK161" s="318"/>
      <c r="EL161" s="318"/>
      <c r="EM161" s="318"/>
      <c r="EN161" s="318"/>
      <c r="EO161" s="318"/>
      <c r="EP161" s="318"/>
      <c r="EQ161" s="318"/>
      <c r="ER161" s="318"/>
      <c r="FG161" s="318"/>
      <c r="FH161" s="318"/>
      <c r="FI161" s="318"/>
      <c r="FJ161" s="318"/>
      <c r="FK161" s="318"/>
      <c r="FL161" s="318"/>
      <c r="FM161" s="318"/>
      <c r="FN161" s="318"/>
      <c r="FO161" s="318"/>
      <c r="FP161" s="318"/>
      <c r="FQ161" s="318"/>
      <c r="FR161" s="318"/>
      <c r="FS161" s="318"/>
      <c r="FT161" s="318"/>
      <c r="FU161" s="318"/>
      <c r="FV161" s="15"/>
      <c r="FW161" s="318"/>
      <c r="FX161" s="318"/>
      <c r="FY161" s="318"/>
      <c r="FZ161" s="318"/>
      <c r="GA161" s="318"/>
      <c r="GB161" s="318"/>
      <c r="GC161" s="319"/>
      <c r="GD161" s="15"/>
      <c r="GE161" s="329"/>
      <c r="GF161" s="329"/>
      <c r="GG161" s="329"/>
      <c r="GH161" s="329"/>
      <c r="GI161" s="329"/>
      <c r="GJ161" s="329"/>
      <c r="GK161" s="319"/>
      <c r="GL161" s="319"/>
      <c r="GM161" s="329"/>
      <c r="GN161" s="318"/>
      <c r="GO161" s="318"/>
      <c r="GP161" s="318"/>
      <c r="GQ161" s="318"/>
      <c r="GR161" s="318"/>
      <c r="GS161" s="318"/>
      <c r="GU161" s="17"/>
      <c r="GV161" s="17"/>
    </row>
    <row r="162" s="2" customFormat="1" spans="2:204">
      <c r="B162" s="303"/>
      <c r="C162" s="306"/>
      <c r="D162" s="303"/>
      <c r="E162" s="303"/>
      <c r="F162" s="303"/>
      <c r="G162" s="306"/>
      <c r="H162" s="303"/>
      <c r="I162" s="303"/>
      <c r="J162" s="303"/>
      <c r="K162" s="303"/>
      <c r="L162" s="303"/>
      <c r="M162" s="303"/>
      <c r="N162" s="303"/>
      <c r="AL162" s="316"/>
      <c r="AN162" s="316"/>
      <c r="AP162" s="316"/>
      <c r="AR162" s="316"/>
      <c r="AU162" s="316"/>
      <c r="AW162" s="316"/>
      <c r="AY162" s="316"/>
      <c r="BA162" s="316"/>
      <c r="CD162" s="318"/>
      <c r="CE162" s="318"/>
      <c r="CF162" s="318"/>
      <c r="CG162" s="318"/>
      <c r="CH162" s="318"/>
      <c r="CI162" s="318"/>
      <c r="CJ162" s="318"/>
      <c r="CK162" s="318"/>
      <c r="CL162" s="318"/>
      <c r="CM162" s="318"/>
      <c r="CN162" s="318"/>
      <c r="CO162" s="318"/>
      <c r="CP162" s="318"/>
      <c r="CQ162" s="318"/>
      <c r="CR162" s="318"/>
      <c r="CS162" s="318"/>
      <c r="CT162" s="318"/>
      <c r="CU162" s="318"/>
      <c r="CV162" s="318"/>
      <c r="CW162" s="318"/>
      <c r="CX162" s="318"/>
      <c r="CY162" s="318"/>
      <c r="CZ162" s="318"/>
      <c r="DA162" s="318"/>
      <c r="DB162" s="318"/>
      <c r="DC162" s="318"/>
      <c r="DD162" s="318"/>
      <c r="DE162" s="318"/>
      <c r="DF162" s="318"/>
      <c r="DG162" s="318"/>
      <c r="DH162" s="318"/>
      <c r="DI162" s="321"/>
      <c r="DJ162" s="318"/>
      <c r="DK162" s="318"/>
      <c r="DL162" s="318"/>
      <c r="DM162" s="318"/>
      <c r="DN162" s="318"/>
      <c r="DO162" s="318"/>
      <c r="DP162" s="318"/>
      <c r="DQ162" s="318"/>
      <c r="DR162" s="318"/>
      <c r="DS162" s="318"/>
      <c r="DT162" s="318"/>
      <c r="DU162" s="318"/>
      <c r="DV162" s="318"/>
      <c r="DW162" s="318"/>
      <c r="DX162" s="318"/>
      <c r="DY162" s="321"/>
      <c r="DZ162" s="318"/>
      <c r="EA162" s="318"/>
      <c r="EB162" s="318"/>
      <c r="EC162" s="318"/>
      <c r="ED162" s="318"/>
      <c r="EE162" s="318"/>
      <c r="EF162" s="318"/>
      <c r="EG162" s="318"/>
      <c r="EH162" s="318"/>
      <c r="EI162" s="318"/>
      <c r="EJ162" s="318"/>
      <c r="EK162" s="318"/>
      <c r="EL162" s="318"/>
      <c r="EM162" s="318"/>
      <c r="EN162" s="318"/>
      <c r="EO162" s="318"/>
      <c r="EP162" s="318"/>
      <c r="EQ162" s="318"/>
      <c r="ER162" s="318"/>
      <c r="FG162" s="318"/>
      <c r="FH162" s="318"/>
      <c r="FI162" s="318"/>
      <c r="FJ162" s="318"/>
      <c r="FK162" s="318"/>
      <c r="FL162" s="318"/>
      <c r="FM162" s="318"/>
      <c r="FN162" s="318"/>
      <c r="FO162" s="318"/>
      <c r="FP162" s="318"/>
      <c r="FQ162" s="318"/>
      <c r="FR162" s="318"/>
      <c r="FS162" s="318"/>
      <c r="FT162" s="318"/>
      <c r="FU162" s="318"/>
      <c r="FV162" s="15"/>
      <c r="FW162" s="318"/>
      <c r="FX162" s="318"/>
      <c r="FY162" s="318"/>
      <c r="FZ162" s="318"/>
      <c r="GA162" s="318"/>
      <c r="GB162" s="318"/>
      <c r="GC162" s="319"/>
      <c r="GD162" s="15"/>
      <c r="GE162" s="329"/>
      <c r="GF162" s="329"/>
      <c r="GG162" s="329"/>
      <c r="GH162" s="329"/>
      <c r="GI162" s="329"/>
      <c r="GJ162" s="329"/>
      <c r="GK162" s="319"/>
      <c r="GL162" s="319"/>
      <c r="GM162" s="329"/>
      <c r="GN162" s="318"/>
      <c r="GO162" s="318"/>
      <c r="GP162" s="318"/>
      <c r="GQ162" s="318"/>
      <c r="GR162" s="318"/>
      <c r="GS162" s="318"/>
      <c r="GU162" s="17"/>
      <c r="GV162" s="17"/>
    </row>
    <row r="163" s="2" customFormat="1" spans="2:204">
      <c r="B163" s="303"/>
      <c r="C163" s="306"/>
      <c r="D163" s="303"/>
      <c r="E163" s="303"/>
      <c r="F163" s="303"/>
      <c r="G163" s="306"/>
      <c r="H163" s="303"/>
      <c r="I163" s="303"/>
      <c r="J163" s="303"/>
      <c r="K163" s="303"/>
      <c r="L163" s="303"/>
      <c r="M163" s="303"/>
      <c r="N163" s="303"/>
      <c r="AL163" s="316"/>
      <c r="AN163" s="316"/>
      <c r="AP163" s="316"/>
      <c r="AR163" s="316"/>
      <c r="AU163" s="316"/>
      <c r="AW163" s="316"/>
      <c r="AY163" s="316"/>
      <c r="BA163" s="316"/>
      <c r="CD163" s="318"/>
      <c r="CE163" s="318"/>
      <c r="CF163" s="318"/>
      <c r="CG163" s="318"/>
      <c r="CH163" s="318"/>
      <c r="CI163" s="318"/>
      <c r="CJ163" s="318"/>
      <c r="CK163" s="318"/>
      <c r="CL163" s="318"/>
      <c r="CM163" s="318"/>
      <c r="CN163" s="318"/>
      <c r="CO163" s="318"/>
      <c r="CP163" s="318"/>
      <c r="CQ163" s="318"/>
      <c r="CR163" s="318"/>
      <c r="CS163" s="318"/>
      <c r="CT163" s="318"/>
      <c r="CU163" s="318"/>
      <c r="CV163" s="318"/>
      <c r="CW163" s="318"/>
      <c r="CX163" s="318"/>
      <c r="CY163" s="318"/>
      <c r="CZ163" s="318"/>
      <c r="DA163" s="318"/>
      <c r="DB163" s="318"/>
      <c r="DC163" s="318"/>
      <c r="DD163" s="318"/>
      <c r="DE163" s="318"/>
      <c r="DF163" s="318"/>
      <c r="DG163" s="318"/>
      <c r="DH163" s="318"/>
      <c r="DI163" s="321"/>
      <c r="DJ163" s="318"/>
      <c r="DK163" s="318"/>
      <c r="DL163" s="318"/>
      <c r="DM163" s="318"/>
      <c r="DN163" s="318"/>
      <c r="DO163" s="318"/>
      <c r="DP163" s="318"/>
      <c r="DQ163" s="318"/>
      <c r="DR163" s="318"/>
      <c r="DS163" s="318"/>
      <c r="DT163" s="318"/>
      <c r="DU163" s="318"/>
      <c r="DV163" s="318"/>
      <c r="DW163" s="318"/>
      <c r="DX163" s="318"/>
      <c r="DY163" s="321"/>
      <c r="DZ163" s="318"/>
      <c r="EA163" s="318"/>
      <c r="EB163" s="318"/>
      <c r="EC163" s="318"/>
      <c r="ED163" s="318"/>
      <c r="EE163" s="318"/>
      <c r="EF163" s="318"/>
      <c r="EG163" s="318"/>
      <c r="EH163" s="318"/>
      <c r="EI163" s="318"/>
      <c r="EJ163" s="318"/>
      <c r="EK163" s="318"/>
      <c r="EL163" s="318"/>
      <c r="EM163" s="318"/>
      <c r="EN163" s="318"/>
      <c r="EO163" s="318"/>
      <c r="EP163" s="318"/>
      <c r="EQ163" s="318"/>
      <c r="ER163" s="318"/>
      <c r="FG163" s="318"/>
      <c r="FH163" s="318"/>
      <c r="FI163" s="318"/>
      <c r="FJ163" s="318"/>
      <c r="FK163" s="318"/>
      <c r="FL163" s="318"/>
      <c r="FM163" s="318"/>
      <c r="FN163" s="318"/>
      <c r="FO163" s="318"/>
      <c r="FP163" s="318"/>
      <c r="FQ163" s="318"/>
      <c r="FR163" s="318"/>
      <c r="FS163" s="318"/>
      <c r="FT163" s="318"/>
      <c r="FU163" s="318"/>
      <c r="FV163" s="15"/>
      <c r="FW163" s="318"/>
      <c r="FX163" s="318"/>
      <c r="FY163" s="318"/>
      <c r="FZ163" s="318"/>
      <c r="GA163" s="318"/>
      <c r="GB163" s="318"/>
      <c r="GC163" s="319"/>
      <c r="GD163" s="15"/>
      <c r="GE163" s="329"/>
      <c r="GF163" s="329"/>
      <c r="GG163" s="329"/>
      <c r="GH163" s="329"/>
      <c r="GI163" s="329"/>
      <c r="GJ163" s="329"/>
      <c r="GK163" s="319"/>
      <c r="GL163" s="319"/>
      <c r="GM163" s="329"/>
      <c r="GN163" s="318"/>
      <c r="GO163" s="318"/>
      <c r="GP163" s="318"/>
      <c r="GQ163" s="318"/>
      <c r="GR163" s="318"/>
      <c r="GS163" s="318"/>
      <c r="GU163" s="17"/>
      <c r="GV163" s="17"/>
    </row>
    <row r="164" s="2" customFormat="1" spans="2:204">
      <c r="B164" s="303"/>
      <c r="C164" s="306"/>
      <c r="D164" s="303"/>
      <c r="E164" s="303"/>
      <c r="F164" s="303"/>
      <c r="G164" s="306"/>
      <c r="H164" s="303"/>
      <c r="I164" s="303"/>
      <c r="J164" s="303"/>
      <c r="K164" s="303"/>
      <c r="L164" s="303"/>
      <c r="M164" s="303"/>
      <c r="N164" s="303"/>
      <c r="AL164" s="316"/>
      <c r="AN164" s="316"/>
      <c r="AP164" s="316"/>
      <c r="AR164" s="316"/>
      <c r="AU164" s="316"/>
      <c r="AW164" s="316"/>
      <c r="AY164" s="316"/>
      <c r="BA164" s="316"/>
      <c r="CD164" s="318"/>
      <c r="CE164" s="318"/>
      <c r="CF164" s="318"/>
      <c r="CG164" s="318"/>
      <c r="CH164" s="318"/>
      <c r="CI164" s="318"/>
      <c r="CJ164" s="318"/>
      <c r="CK164" s="318"/>
      <c r="CL164" s="318"/>
      <c r="CM164" s="318"/>
      <c r="CN164" s="318"/>
      <c r="CO164" s="318"/>
      <c r="CP164" s="318"/>
      <c r="CQ164" s="318"/>
      <c r="CR164" s="318"/>
      <c r="CS164" s="318"/>
      <c r="CT164" s="318"/>
      <c r="CU164" s="318"/>
      <c r="CV164" s="318"/>
      <c r="CW164" s="318"/>
      <c r="CX164" s="318"/>
      <c r="CY164" s="318"/>
      <c r="CZ164" s="318"/>
      <c r="DA164" s="318"/>
      <c r="DB164" s="318"/>
      <c r="DC164" s="318"/>
      <c r="DD164" s="318"/>
      <c r="DE164" s="318"/>
      <c r="DF164" s="318"/>
      <c r="DG164" s="318"/>
      <c r="DH164" s="318"/>
      <c r="DI164" s="321"/>
      <c r="DJ164" s="318"/>
      <c r="DK164" s="318"/>
      <c r="DL164" s="318"/>
      <c r="DM164" s="318"/>
      <c r="DN164" s="318"/>
      <c r="DO164" s="318"/>
      <c r="DP164" s="318"/>
      <c r="DQ164" s="318"/>
      <c r="DR164" s="318"/>
      <c r="DS164" s="318"/>
      <c r="DT164" s="318"/>
      <c r="DU164" s="318"/>
      <c r="DV164" s="318"/>
      <c r="DW164" s="318"/>
      <c r="DX164" s="318"/>
      <c r="DY164" s="321"/>
      <c r="DZ164" s="318"/>
      <c r="EA164" s="318"/>
      <c r="EB164" s="318"/>
      <c r="EC164" s="318"/>
      <c r="ED164" s="318"/>
      <c r="EE164" s="318"/>
      <c r="EF164" s="318"/>
      <c r="EG164" s="318"/>
      <c r="EH164" s="318"/>
      <c r="EI164" s="318"/>
      <c r="EJ164" s="318"/>
      <c r="EK164" s="318"/>
      <c r="EL164" s="318"/>
      <c r="EM164" s="318"/>
      <c r="EN164" s="318"/>
      <c r="EO164" s="318"/>
      <c r="EP164" s="318"/>
      <c r="EQ164" s="318"/>
      <c r="ER164" s="318"/>
      <c r="FG164" s="318"/>
      <c r="FH164" s="318"/>
      <c r="FI164" s="318"/>
      <c r="FJ164" s="318"/>
      <c r="FK164" s="318"/>
      <c r="FL164" s="318"/>
      <c r="FM164" s="318"/>
      <c r="FN164" s="318"/>
      <c r="FO164" s="318"/>
      <c r="FP164" s="318"/>
      <c r="FQ164" s="318"/>
      <c r="FR164" s="318"/>
      <c r="FS164" s="318"/>
      <c r="FT164" s="318"/>
      <c r="FU164" s="318"/>
      <c r="FV164" s="15"/>
      <c r="FW164" s="318"/>
      <c r="FX164" s="318"/>
      <c r="FY164" s="318"/>
      <c r="FZ164" s="318"/>
      <c r="GA164" s="318"/>
      <c r="GB164" s="318"/>
      <c r="GC164" s="319"/>
      <c r="GD164" s="15"/>
      <c r="GE164" s="329"/>
      <c r="GF164" s="329"/>
      <c r="GG164" s="329"/>
      <c r="GH164" s="329"/>
      <c r="GI164" s="329"/>
      <c r="GJ164" s="329"/>
      <c r="GK164" s="319"/>
      <c r="GL164" s="319"/>
      <c r="GM164" s="329"/>
      <c r="GN164" s="318"/>
      <c r="GO164" s="318"/>
      <c r="GP164" s="318"/>
      <c r="GQ164" s="318"/>
      <c r="GR164" s="318"/>
      <c r="GS164" s="318"/>
      <c r="GU164" s="17"/>
      <c r="GV164" s="17"/>
    </row>
    <row r="165" s="2" customFormat="1" spans="2:204">
      <c r="B165" s="303"/>
      <c r="C165" s="306"/>
      <c r="D165" s="303"/>
      <c r="E165" s="303"/>
      <c r="F165" s="303"/>
      <c r="G165" s="306"/>
      <c r="H165" s="303"/>
      <c r="I165" s="303"/>
      <c r="J165" s="303"/>
      <c r="K165" s="303"/>
      <c r="L165" s="303"/>
      <c r="M165" s="303"/>
      <c r="N165" s="303"/>
      <c r="AL165" s="316"/>
      <c r="AN165" s="316"/>
      <c r="AP165" s="316"/>
      <c r="AR165" s="316"/>
      <c r="AU165" s="316"/>
      <c r="AW165" s="316"/>
      <c r="AY165" s="316"/>
      <c r="BA165" s="316"/>
      <c r="CD165" s="318"/>
      <c r="CE165" s="318"/>
      <c r="CF165" s="318"/>
      <c r="CG165" s="318"/>
      <c r="CH165" s="318"/>
      <c r="CI165" s="318"/>
      <c r="CJ165" s="318"/>
      <c r="CK165" s="318"/>
      <c r="CL165" s="318"/>
      <c r="CM165" s="318"/>
      <c r="CN165" s="318"/>
      <c r="CO165" s="318"/>
      <c r="CP165" s="318"/>
      <c r="CQ165" s="318"/>
      <c r="CR165" s="318"/>
      <c r="CS165" s="318"/>
      <c r="CT165" s="318"/>
      <c r="CU165" s="318"/>
      <c r="CV165" s="318"/>
      <c r="CW165" s="318"/>
      <c r="CX165" s="318"/>
      <c r="CY165" s="318"/>
      <c r="CZ165" s="318"/>
      <c r="DA165" s="318"/>
      <c r="DB165" s="318"/>
      <c r="DC165" s="318"/>
      <c r="DD165" s="318"/>
      <c r="DE165" s="318"/>
      <c r="DF165" s="318"/>
      <c r="DG165" s="318"/>
      <c r="DH165" s="318"/>
      <c r="DI165" s="321"/>
      <c r="DJ165" s="318"/>
      <c r="DK165" s="318"/>
      <c r="DL165" s="318"/>
      <c r="DM165" s="318"/>
      <c r="DN165" s="318"/>
      <c r="DO165" s="318"/>
      <c r="DP165" s="318"/>
      <c r="DQ165" s="318"/>
      <c r="DR165" s="318"/>
      <c r="DS165" s="318"/>
      <c r="DT165" s="318"/>
      <c r="DU165" s="318"/>
      <c r="DV165" s="318"/>
      <c r="DW165" s="318"/>
      <c r="DX165" s="318"/>
      <c r="DY165" s="321"/>
      <c r="DZ165" s="318"/>
      <c r="EA165" s="318"/>
      <c r="EB165" s="318"/>
      <c r="EC165" s="318"/>
      <c r="ED165" s="318"/>
      <c r="EE165" s="318"/>
      <c r="EF165" s="318"/>
      <c r="EG165" s="318"/>
      <c r="EH165" s="318"/>
      <c r="EI165" s="318"/>
      <c r="EJ165" s="318"/>
      <c r="EK165" s="318"/>
      <c r="EL165" s="318"/>
      <c r="EM165" s="318"/>
      <c r="EN165" s="318"/>
      <c r="EO165" s="318"/>
      <c r="EP165" s="318"/>
      <c r="EQ165" s="318"/>
      <c r="ER165" s="318"/>
      <c r="FG165" s="318"/>
      <c r="FH165" s="318"/>
      <c r="FI165" s="318"/>
      <c r="FJ165" s="318"/>
      <c r="FK165" s="318"/>
      <c r="FL165" s="318"/>
      <c r="FM165" s="318"/>
      <c r="FN165" s="318"/>
      <c r="FO165" s="318"/>
      <c r="FP165" s="318"/>
      <c r="FQ165" s="318"/>
      <c r="FR165" s="318"/>
      <c r="FS165" s="318"/>
      <c r="FT165" s="318"/>
      <c r="FU165" s="318"/>
      <c r="FV165" s="15"/>
      <c r="FW165" s="318"/>
      <c r="FX165" s="318"/>
      <c r="FY165" s="318"/>
      <c r="FZ165" s="318"/>
      <c r="GA165" s="318"/>
      <c r="GB165" s="318"/>
      <c r="GC165" s="319"/>
      <c r="GD165" s="15"/>
      <c r="GE165" s="329"/>
      <c r="GF165" s="329"/>
      <c r="GG165" s="329"/>
      <c r="GH165" s="329"/>
      <c r="GI165" s="329"/>
      <c r="GJ165" s="329"/>
      <c r="GK165" s="319"/>
      <c r="GL165" s="319"/>
      <c r="GM165" s="329"/>
      <c r="GN165" s="318"/>
      <c r="GO165" s="318"/>
      <c r="GP165" s="318"/>
      <c r="GQ165" s="318"/>
      <c r="GR165" s="318"/>
      <c r="GS165" s="318"/>
      <c r="GU165" s="17"/>
      <c r="GV165" s="17"/>
    </row>
    <row r="166" s="2" customFormat="1" spans="2:204">
      <c r="B166" s="303"/>
      <c r="C166" s="306"/>
      <c r="D166" s="303"/>
      <c r="E166" s="303"/>
      <c r="F166" s="303"/>
      <c r="G166" s="306"/>
      <c r="H166" s="303"/>
      <c r="I166" s="303"/>
      <c r="J166" s="303"/>
      <c r="K166" s="303"/>
      <c r="L166" s="303"/>
      <c r="M166" s="303"/>
      <c r="N166" s="303"/>
      <c r="AL166" s="316"/>
      <c r="AN166" s="316"/>
      <c r="AP166" s="316"/>
      <c r="AR166" s="316"/>
      <c r="AU166" s="316"/>
      <c r="AW166" s="316"/>
      <c r="AY166" s="316"/>
      <c r="BA166" s="316"/>
      <c r="CD166" s="318"/>
      <c r="CE166" s="318"/>
      <c r="CF166" s="318"/>
      <c r="CG166" s="318"/>
      <c r="CH166" s="318"/>
      <c r="CI166" s="318"/>
      <c r="CJ166" s="318"/>
      <c r="CK166" s="318"/>
      <c r="CL166" s="318"/>
      <c r="CM166" s="318"/>
      <c r="CN166" s="318"/>
      <c r="CO166" s="318"/>
      <c r="CP166" s="318"/>
      <c r="CQ166" s="318"/>
      <c r="CR166" s="318"/>
      <c r="CS166" s="318"/>
      <c r="CT166" s="318"/>
      <c r="CU166" s="318"/>
      <c r="CV166" s="318"/>
      <c r="CW166" s="318"/>
      <c r="CX166" s="318"/>
      <c r="CY166" s="318"/>
      <c r="CZ166" s="318"/>
      <c r="DA166" s="318"/>
      <c r="DB166" s="318"/>
      <c r="DC166" s="318"/>
      <c r="DD166" s="318"/>
      <c r="DE166" s="318"/>
      <c r="DF166" s="318"/>
      <c r="DG166" s="318"/>
      <c r="DH166" s="318"/>
      <c r="DI166" s="321"/>
      <c r="DJ166" s="318"/>
      <c r="DK166" s="318"/>
      <c r="DL166" s="318"/>
      <c r="DM166" s="318"/>
      <c r="DN166" s="318"/>
      <c r="DO166" s="318"/>
      <c r="DP166" s="318"/>
      <c r="DQ166" s="318"/>
      <c r="DR166" s="318"/>
      <c r="DS166" s="318"/>
      <c r="DT166" s="318"/>
      <c r="DU166" s="318"/>
      <c r="DV166" s="318"/>
      <c r="DW166" s="318"/>
      <c r="DX166" s="318"/>
      <c r="DY166" s="321"/>
      <c r="DZ166" s="318"/>
      <c r="EA166" s="318"/>
      <c r="EB166" s="318"/>
      <c r="EC166" s="318"/>
      <c r="ED166" s="318"/>
      <c r="EE166" s="318"/>
      <c r="EF166" s="318"/>
      <c r="EG166" s="318"/>
      <c r="EH166" s="318"/>
      <c r="EI166" s="318"/>
      <c r="EJ166" s="318"/>
      <c r="EK166" s="318"/>
      <c r="EL166" s="318"/>
      <c r="EM166" s="318"/>
      <c r="EN166" s="318"/>
      <c r="EO166" s="318"/>
      <c r="EP166" s="318"/>
      <c r="EQ166" s="318"/>
      <c r="ER166" s="318"/>
      <c r="FG166" s="318"/>
      <c r="FH166" s="318"/>
      <c r="FI166" s="318"/>
      <c r="FJ166" s="318"/>
      <c r="FK166" s="318"/>
      <c r="FL166" s="318"/>
      <c r="FM166" s="318"/>
      <c r="FN166" s="318"/>
      <c r="FO166" s="318"/>
      <c r="FP166" s="318"/>
      <c r="FQ166" s="318"/>
      <c r="FR166" s="318"/>
      <c r="FS166" s="318"/>
      <c r="FT166" s="318"/>
      <c r="FU166" s="318"/>
      <c r="FV166" s="15"/>
      <c r="FW166" s="318"/>
      <c r="FX166" s="318"/>
      <c r="FY166" s="318"/>
      <c r="FZ166" s="318"/>
      <c r="GA166" s="318"/>
      <c r="GB166" s="318"/>
      <c r="GC166" s="319"/>
      <c r="GD166" s="15"/>
      <c r="GE166" s="329"/>
      <c r="GF166" s="329"/>
      <c r="GG166" s="329"/>
      <c r="GH166" s="329"/>
      <c r="GI166" s="329"/>
      <c r="GJ166" s="329"/>
      <c r="GK166" s="319"/>
      <c r="GL166" s="319"/>
      <c r="GM166" s="329"/>
      <c r="GN166" s="318"/>
      <c r="GO166" s="318"/>
      <c r="GP166" s="318"/>
      <c r="GQ166" s="318"/>
      <c r="GR166" s="318"/>
      <c r="GS166" s="318"/>
      <c r="GU166" s="17"/>
      <c r="GV166" s="17"/>
    </row>
    <row r="167" s="2" customFormat="1" spans="2:204">
      <c r="B167" s="303"/>
      <c r="C167" s="306"/>
      <c r="D167" s="303"/>
      <c r="E167" s="303"/>
      <c r="F167" s="303"/>
      <c r="G167" s="306"/>
      <c r="H167" s="303"/>
      <c r="I167" s="303"/>
      <c r="J167" s="303"/>
      <c r="K167" s="303"/>
      <c r="L167" s="303"/>
      <c r="M167" s="303"/>
      <c r="N167" s="303"/>
      <c r="AL167" s="316"/>
      <c r="AN167" s="316"/>
      <c r="AP167" s="316"/>
      <c r="AR167" s="316"/>
      <c r="AU167" s="316"/>
      <c r="AW167" s="316"/>
      <c r="AY167" s="316"/>
      <c r="BA167" s="316"/>
      <c r="CD167" s="318"/>
      <c r="CE167" s="318"/>
      <c r="CF167" s="318"/>
      <c r="CG167" s="318"/>
      <c r="CH167" s="318"/>
      <c r="CI167" s="318"/>
      <c r="CJ167" s="318"/>
      <c r="CK167" s="318"/>
      <c r="CL167" s="318"/>
      <c r="CM167" s="318"/>
      <c r="CN167" s="318"/>
      <c r="CO167" s="318"/>
      <c r="CP167" s="318"/>
      <c r="CQ167" s="318"/>
      <c r="CR167" s="318"/>
      <c r="CS167" s="318"/>
      <c r="CT167" s="318"/>
      <c r="CU167" s="318"/>
      <c r="CV167" s="318"/>
      <c r="CW167" s="318"/>
      <c r="CX167" s="318"/>
      <c r="CY167" s="318"/>
      <c r="CZ167" s="318"/>
      <c r="DA167" s="318"/>
      <c r="DB167" s="318"/>
      <c r="DC167" s="318"/>
      <c r="DD167" s="318"/>
      <c r="DE167" s="318"/>
      <c r="DF167" s="318"/>
      <c r="DG167" s="318"/>
      <c r="DH167" s="318"/>
      <c r="DI167" s="321"/>
      <c r="DJ167" s="318"/>
      <c r="DK167" s="318"/>
      <c r="DL167" s="318"/>
      <c r="DM167" s="318"/>
      <c r="DN167" s="318"/>
      <c r="DO167" s="318"/>
      <c r="DP167" s="318"/>
      <c r="DQ167" s="318"/>
      <c r="DR167" s="318"/>
      <c r="DS167" s="318"/>
      <c r="DT167" s="318"/>
      <c r="DU167" s="318"/>
      <c r="DV167" s="318"/>
      <c r="DW167" s="318"/>
      <c r="DX167" s="318"/>
      <c r="DY167" s="321"/>
      <c r="DZ167" s="318"/>
      <c r="EA167" s="318"/>
      <c r="EB167" s="318"/>
      <c r="EC167" s="318"/>
      <c r="ED167" s="318"/>
      <c r="EE167" s="318"/>
      <c r="EF167" s="318"/>
      <c r="EG167" s="318"/>
      <c r="EH167" s="318"/>
      <c r="EI167" s="318"/>
      <c r="EJ167" s="318"/>
      <c r="EK167" s="318"/>
      <c r="EL167" s="318"/>
      <c r="EM167" s="318"/>
      <c r="EN167" s="318"/>
      <c r="EO167" s="318"/>
      <c r="EP167" s="318"/>
      <c r="EQ167" s="318"/>
      <c r="ER167" s="318"/>
      <c r="FG167" s="318"/>
      <c r="FH167" s="318"/>
      <c r="FI167" s="318"/>
      <c r="FJ167" s="318"/>
      <c r="FK167" s="318"/>
      <c r="FL167" s="318"/>
      <c r="FM167" s="318"/>
      <c r="FN167" s="318"/>
      <c r="FO167" s="318"/>
      <c r="FP167" s="318"/>
      <c r="FQ167" s="318"/>
      <c r="FR167" s="318"/>
      <c r="FS167" s="318"/>
      <c r="FT167" s="318"/>
      <c r="FU167" s="318"/>
      <c r="FV167" s="15"/>
      <c r="FW167" s="318"/>
      <c r="FX167" s="318"/>
      <c r="FY167" s="318"/>
      <c r="FZ167" s="318"/>
      <c r="GA167" s="318"/>
      <c r="GB167" s="318"/>
      <c r="GC167" s="319"/>
      <c r="GD167" s="15"/>
      <c r="GE167" s="329"/>
      <c r="GF167" s="329"/>
      <c r="GG167" s="329"/>
      <c r="GH167" s="329"/>
      <c r="GI167" s="329"/>
      <c r="GJ167" s="329"/>
      <c r="GK167" s="319"/>
      <c r="GL167" s="319"/>
      <c r="GM167" s="329"/>
      <c r="GN167" s="318"/>
      <c r="GO167" s="318"/>
      <c r="GP167" s="318"/>
      <c r="GQ167" s="318"/>
      <c r="GR167" s="318"/>
      <c r="GS167" s="318"/>
      <c r="GU167" s="17"/>
      <c r="GV167" s="17"/>
    </row>
    <row r="168" s="2" customFormat="1" spans="2:204">
      <c r="B168" s="303"/>
      <c r="C168" s="306"/>
      <c r="D168" s="303"/>
      <c r="E168" s="303"/>
      <c r="F168" s="303"/>
      <c r="G168" s="306"/>
      <c r="H168" s="303"/>
      <c r="I168" s="303"/>
      <c r="J168" s="303"/>
      <c r="K168" s="303"/>
      <c r="L168" s="303"/>
      <c r="M168" s="303"/>
      <c r="N168" s="303"/>
      <c r="AL168" s="316"/>
      <c r="AN168" s="316"/>
      <c r="AP168" s="316"/>
      <c r="AR168" s="316"/>
      <c r="AU168" s="316"/>
      <c r="AW168" s="316"/>
      <c r="AY168" s="316"/>
      <c r="BA168" s="316"/>
      <c r="CD168" s="318"/>
      <c r="CE168" s="318"/>
      <c r="CF168" s="318"/>
      <c r="CG168" s="318"/>
      <c r="CH168" s="318"/>
      <c r="CI168" s="318"/>
      <c r="CJ168" s="318"/>
      <c r="CK168" s="318"/>
      <c r="CL168" s="318"/>
      <c r="CM168" s="318"/>
      <c r="CN168" s="318"/>
      <c r="CO168" s="318"/>
      <c r="CP168" s="318"/>
      <c r="CQ168" s="318"/>
      <c r="CR168" s="318"/>
      <c r="CS168" s="318"/>
      <c r="CT168" s="318"/>
      <c r="CU168" s="318"/>
      <c r="CV168" s="318"/>
      <c r="CW168" s="318"/>
      <c r="CX168" s="318"/>
      <c r="CY168" s="318"/>
      <c r="CZ168" s="318"/>
      <c r="DA168" s="318"/>
      <c r="DB168" s="318"/>
      <c r="DC168" s="318"/>
      <c r="DD168" s="318"/>
      <c r="DE168" s="318"/>
      <c r="DF168" s="318"/>
      <c r="DG168" s="318"/>
      <c r="DH168" s="318"/>
      <c r="DI168" s="321"/>
      <c r="DJ168" s="318"/>
      <c r="DK168" s="318"/>
      <c r="DL168" s="318"/>
      <c r="DM168" s="318"/>
      <c r="DN168" s="318"/>
      <c r="DO168" s="318"/>
      <c r="DP168" s="318"/>
      <c r="DQ168" s="318"/>
      <c r="DR168" s="318"/>
      <c r="DS168" s="318"/>
      <c r="DT168" s="318"/>
      <c r="DU168" s="318"/>
      <c r="DV168" s="318"/>
      <c r="DW168" s="318"/>
      <c r="DX168" s="318"/>
      <c r="DY168" s="321"/>
      <c r="DZ168" s="318"/>
      <c r="EA168" s="318"/>
      <c r="EB168" s="318"/>
      <c r="EC168" s="318"/>
      <c r="ED168" s="318"/>
      <c r="EE168" s="318"/>
      <c r="EF168" s="318"/>
      <c r="EG168" s="318"/>
      <c r="EH168" s="318"/>
      <c r="EI168" s="318"/>
      <c r="EJ168" s="318"/>
      <c r="EK168" s="318"/>
      <c r="EL168" s="318"/>
      <c r="EM168" s="318"/>
      <c r="EN168" s="318"/>
      <c r="EO168" s="318"/>
      <c r="EP168" s="318"/>
      <c r="EQ168" s="318"/>
      <c r="ER168" s="318"/>
      <c r="FG168" s="318"/>
      <c r="FH168" s="318"/>
      <c r="FI168" s="318"/>
      <c r="FJ168" s="318"/>
      <c r="FK168" s="318"/>
      <c r="FL168" s="318"/>
      <c r="FM168" s="318"/>
      <c r="FN168" s="318"/>
      <c r="FO168" s="318"/>
      <c r="FP168" s="318"/>
      <c r="FQ168" s="318"/>
      <c r="FR168" s="318"/>
      <c r="FS168" s="318"/>
      <c r="FT168" s="318"/>
      <c r="FU168" s="318"/>
      <c r="FV168" s="15"/>
      <c r="FW168" s="318"/>
      <c r="FX168" s="318"/>
      <c r="FY168" s="318"/>
      <c r="FZ168" s="318"/>
      <c r="GA168" s="318"/>
      <c r="GB168" s="318"/>
      <c r="GC168" s="319"/>
      <c r="GD168" s="15"/>
      <c r="GE168" s="329"/>
      <c r="GF168" s="329"/>
      <c r="GG168" s="329"/>
      <c r="GH168" s="329"/>
      <c r="GI168" s="329"/>
      <c r="GJ168" s="329"/>
      <c r="GK168" s="319"/>
      <c r="GL168" s="319"/>
      <c r="GM168" s="329"/>
      <c r="GN168" s="318"/>
      <c r="GO168" s="318"/>
      <c r="GP168" s="318"/>
      <c r="GQ168" s="318"/>
      <c r="GR168" s="318"/>
      <c r="GS168" s="318"/>
      <c r="GU168" s="17"/>
      <c r="GV168" s="17"/>
    </row>
    <row r="169" s="2" customFormat="1" spans="2:204">
      <c r="B169" s="303"/>
      <c r="C169" s="306"/>
      <c r="D169" s="303"/>
      <c r="E169" s="303"/>
      <c r="F169" s="303"/>
      <c r="G169" s="306"/>
      <c r="H169" s="303"/>
      <c r="I169" s="303"/>
      <c r="J169" s="303"/>
      <c r="K169" s="303"/>
      <c r="L169" s="303"/>
      <c r="M169" s="303"/>
      <c r="N169" s="303"/>
      <c r="AL169" s="316"/>
      <c r="AN169" s="316"/>
      <c r="AP169" s="316"/>
      <c r="AR169" s="316"/>
      <c r="AU169" s="316"/>
      <c r="AW169" s="316"/>
      <c r="AY169" s="316"/>
      <c r="BA169" s="316"/>
      <c r="CD169" s="318"/>
      <c r="CE169" s="318"/>
      <c r="CF169" s="318"/>
      <c r="CG169" s="318"/>
      <c r="CH169" s="318"/>
      <c r="CI169" s="318"/>
      <c r="CJ169" s="318"/>
      <c r="CK169" s="318"/>
      <c r="CL169" s="318"/>
      <c r="CM169" s="318"/>
      <c r="CN169" s="318"/>
      <c r="CO169" s="318"/>
      <c r="CP169" s="318"/>
      <c r="CQ169" s="318"/>
      <c r="CR169" s="318"/>
      <c r="CS169" s="318"/>
      <c r="CT169" s="318"/>
      <c r="CU169" s="318"/>
      <c r="CV169" s="318"/>
      <c r="CW169" s="318"/>
      <c r="CX169" s="318"/>
      <c r="CY169" s="318"/>
      <c r="CZ169" s="318"/>
      <c r="DA169" s="318"/>
      <c r="DB169" s="318"/>
      <c r="DC169" s="318"/>
      <c r="DD169" s="318"/>
      <c r="DE169" s="318"/>
      <c r="DF169" s="318"/>
      <c r="DG169" s="318"/>
      <c r="DH169" s="318"/>
      <c r="DI169" s="321"/>
      <c r="DJ169" s="318"/>
      <c r="DK169" s="318"/>
      <c r="DL169" s="318"/>
      <c r="DM169" s="318"/>
      <c r="DN169" s="318"/>
      <c r="DO169" s="318"/>
      <c r="DP169" s="318"/>
      <c r="DQ169" s="318"/>
      <c r="DR169" s="318"/>
      <c r="DS169" s="318"/>
      <c r="DT169" s="318"/>
      <c r="DU169" s="318"/>
      <c r="DV169" s="318"/>
      <c r="DW169" s="318"/>
      <c r="DX169" s="318"/>
      <c r="DY169" s="321"/>
      <c r="DZ169" s="318"/>
      <c r="EA169" s="318"/>
      <c r="EB169" s="318"/>
      <c r="EC169" s="318"/>
      <c r="ED169" s="318"/>
      <c r="EE169" s="318"/>
      <c r="EF169" s="318"/>
      <c r="EG169" s="318"/>
      <c r="EH169" s="318"/>
      <c r="EI169" s="318"/>
      <c r="EJ169" s="318"/>
      <c r="EK169" s="318"/>
      <c r="EL169" s="318"/>
      <c r="EM169" s="318"/>
      <c r="EN169" s="318"/>
      <c r="EO169" s="318"/>
      <c r="EP169" s="318"/>
      <c r="EQ169" s="318"/>
      <c r="ER169" s="318"/>
      <c r="FG169" s="318"/>
      <c r="FH169" s="318"/>
      <c r="FI169" s="318"/>
      <c r="FJ169" s="318"/>
      <c r="FK169" s="318"/>
      <c r="FL169" s="318"/>
      <c r="FM169" s="318"/>
      <c r="FN169" s="318"/>
      <c r="FO169" s="318"/>
      <c r="FP169" s="318"/>
      <c r="FQ169" s="318"/>
      <c r="FR169" s="318"/>
      <c r="FS169" s="318"/>
      <c r="FT169" s="318"/>
      <c r="FU169" s="318"/>
      <c r="FV169" s="15"/>
      <c r="FW169" s="318"/>
      <c r="FX169" s="318"/>
      <c r="FY169" s="318"/>
      <c r="FZ169" s="318"/>
      <c r="GA169" s="318"/>
      <c r="GB169" s="318"/>
      <c r="GC169" s="319"/>
      <c r="GD169" s="15"/>
      <c r="GE169" s="329"/>
      <c r="GF169" s="329"/>
      <c r="GG169" s="329"/>
      <c r="GH169" s="329"/>
      <c r="GI169" s="329"/>
      <c r="GJ169" s="329"/>
      <c r="GK169" s="319"/>
      <c r="GL169" s="319"/>
      <c r="GM169" s="329"/>
      <c r="GN169" s="318"/>
      <c r="GO169" s="318"/>
      <c r="GP169" s="318"/>
      <c r="GQ169" s="318"/>
      <c r="GR169" s="318"/>
      <c r="GS169" s="318"/>
      <c r="GU169" s="17"/>
      <c r="GV169" s="17"/>
    </row>
    <row r="170" s="2" customFormat="1" spans="2:204">
      <c r="B170" s="303"/>
      <c r="C170" s="306"/>
      <c r="D170" s="303"/>
      <c r="E170" s="303"/>
      <c r="F170" s="303"/>
      <c r="G170" s="306"/>
      <c r="H170" s="303"/>
      <c r="I170" s="303"/>
      <c r="J170" s="303"/>
      <c r="K170" s="303"/>
      <c r="L170" s="303"/>
      <c r="M170" s="303"/>
      <c r="N170" s="303"/>
      <c r="AL170" s="316"/>
      <c r="AN170" s="316"/>
      <c r="AP170" s="316"/>
      <c r="AR170" s="316"/>
      <c r="AU170" s="316"/>
      <c r="AW170" s="316"/>
      <c r="AY170" s="316"/>
      <c r="BA170" s="316"/>
      <c r="CD170" s="318"/>
      <c r="CE170" s="318"/>
      <c r="CF170" s="318"/>
      <c r="CG170" s="318"/>
      <c r="CH170" s="318"/>
      <c r="CI170" s="318"/>
      <c r="CJ170" s="318"/>
      <c r="CK170" s="318"/>
      <c r="CL170" s="318"/>
      <c r="CM170" s="318"/>
      <c r="CN170" s="318"/>
      <c r="CO170" s="318"/>
      <c r="CP170" s="318"/>
      <c r="CQ170" s="318"/>
      <c r="CR170" s="318"/>
      <c r="CS170" s="318"/>
      <c r="CT170" s="318"/>
      <c r="CU170" s="318"/>
      <c r="CV170" s="318"/>
      <c r="CW170" s="318"/>
      <c r="CX170" s="318"/>
      <c r="CY170" s="318"/>
      <c r="CZ170" s="318"/>
      <c r="DA170" s="318"/>
      <c r="DB170" s="318"/>
      <c r="DC170" s="318"/>
      <c r="DD170" s="318"/>
      <c r="DE170" s="318"/>
      <c r="DF170" s="318"/>
      <c r="DG170" s="318"/>
      <c r="DH170" s="318"/>
      <c r="DI170" s="321"/>
      <c r="DJ170" s="318"/>
      <c r="DK170" s="318"/>
      <c r="DL170" s="318"/>
      <c r="DM170" s="318"/>
      <c r="DN170" s="318"/>
      <c r="DO170" s="318"/>
      <c r="DP170" s="318"/>
      <c r="DQ170" s="318"/>
      <c r="DR170" s="318"/>
      <c r="DS170" s="318"/>
      <c r="DT170" s="318"/>
      <c r="DU170" s="318"/>
      <c r="DV170" s="318"/>
      <c r="DW170" s="318"/>
      <c r="DX170" s="318"/>
      <c r="DY170" s="321"/>
      <c r="DZ170" s="318"/>
      <c r="EA170" s="318"/>
      <c r="EB170" s="318"/>
      <c r="EC170" s="318"/>
      <c r="ED170" s="318"/>
      <c r="EE170" s="318"/>
      <c r="EF170" s="318"/>
      <c r="EG170" s="318"/>
      <c r="EH170" s="318"/>
      <c r="EI170" s="318"/>
      <c r="EJ170" s="318"/>
      <c r="EK170" s="318"/>
      <c r="EL170" s="318"/>
      <c r="EM170" s="318"/>
      <c r="EN170" s="318"/>
      <c r="EO170" s="318"/>
      <c r="EP170" s="318"/>
      <c r="EQ170" s="318"/>
      <c r="ER170" s="318"/>
      <c r="FG170" s="318"/>
      <c r="FH170" s="318"/>
      <c r="FI170" s="318"/>
      <c r="FJ170" s="318"/>
      <c r="FK170" s="318"/>
      <c r="FL170" s="318"/>
      <c r="FM170" s="318"/>
      <c r="FN170" s="318"/>
      <c r="FO170" s="318"/>
      <c r="FP170" s="318"/>
      <c r="FQ170" s="318"/>
      <c r="FR170" s="318"/>
      <c r="FS170" s="318"/>
      <c r="FT170" s="318"/>
      <c r="FU170" s="318"/>
      <c r="FV170" s="15"/>
      <c r="FW170" s="318"/>
      <c r="FX170" s="318"/>
      <c r="FY170" s="318"/>
      <c r="FZ170" s="318"/>
      <c r="GA170" s="318"/>
      <c r="GB170" s="318"/>
      <c r="GC170" s="319"/>
      <c r="GD170" s="15"/>
      <c r="GE170" s="329"/>
      <c r="GF170" s="329"/>
      <c r="GG170" s="329"/>
      <c r="GH170" s="329"/>
      <c r="GI170" s="329"/>
      <c r="GJ170" s="329"/>
      <c r="GK170" s="319"/>
      <c r="GL170" s="319"/>
      <c r="GM170" s="329"/>
      <c r="GN170" s="318"/>
      <c r="GO170" s="318"/>
      <c r="GP170" s="318"/>
      <c r="GQ170" s="318"/>
      <c r="GR170" s="318"/>
      <c r="GS170" s="318"/>
      <c r="GU170" s="17"/>
      <c r="GV170" s="17"/>
    </row>
    <row r="171" s="2" customFormat="1" spans="2:204">
      <c r="B171" s="303"/>
      <c r="C171" s="306"/>
      <c r="D171" s="303"/>
      <c r="E171" s="303"/>
      <c r="F171" s="303"/>
      <c r="G171" s="306"/>
      <c r="H171" s="303"/>
      <c r="I171" s="303"/>
      <c r="J171" s="303"/>
      <c r="K171" s="303"/>
      <c r="L171" s="303"/>
      <c r="M171" s="303"/>
      <c r="N171" s="303"/>
      <c r="AL171" s="316"/>
      <c r="AN171" s="316"/>
      <c r="AP171" s="316"/>
      <c r="AR171" s="316"/>
      <c r="AU171" s="316"/>
      <c r="AW171" s="316"/>
      <c r="AY171" s="316"/>
      <c r="BA171" s="316"/>
      <c r="CD171" s="318"/>
      <c r="CE171" s="318"/>
      <c r="CF171" s="318"/>
      <c r="CG171" s="318"/>
      <c r="CH171" s="318"/>
      <c r="CI171" s="318"/>
      <c r="CJ171" s="318"/>
      <c r="CK171" s="318"/>
      <c r="CL171" s="318"/>
      <c r="CM171" s="318"/>
      <c r="CN171" s="318"/>
      <c r="CO171" s="318"/>
      <c r="CP171" s="318"/>
      <c r="CQ171" s="318"/>
      <c r="CR171" s="318"/>
      <c r="CS171" s="318"/>
      <c r="CT171" s="318"/>
      <c r="CU171" s="318"/>
      <c r="CV171" s="318"/>
      <c r="CW171" s="318"/>
      <c r="CX171" s="318"/>
      <c r="CY171" s="318"/>
      <c r="CZ171" s="318"/>
      <c r="DA171" s="318"/>
      <c r="DB171" s="318"/>
      <c r="DC171" s="318"/>
      <c r="DD171" s="318"/>
      <c r="DE171" s="318"/>
      <c r="DF171" s="318"/>
      <c r="DG171" s="318"/>
      <c r="DH171" s="318"/>
      <c r="DI171" s="321"/>
      <c r="DJ171" s="318"/>
      <c r="DK171" s="318"/>
      <c r="DL171" s="318"/>
      <c r="DM171" s="318"/>
      <c r="DN171" s="318"/>
      <c r="DO171" s="318"/>
      <c r="DP171" s="318"/>
      <c r="DQ171" s="318"/>
      <c r="DR171" s="318"/>
      <c r="DS171" s="318"/>
      <c r="DT171" s="318"/>
      <c r="DU171" s="318"/>
      <c r="DV171" s="318"/>
      <c r="DW171" s="318"/>
      <c r="DX171" s="318"/>
      <c r="DY171" s="321"/>
      <c r="DZ171" s="318"/>
      <c r="EA171" s="318"/>
      <c r="EB171" s="318"/>
      <c r="EC171" s="318"/>
      <c r="ED171" s="318"/>
      <c r="EE171" s="318"/>
      <c r="EF171" s="318"/>
      <c r="EG171" s="318"/>
      <c r="EH171" s="318"/>
      <c r="EI171" s="318"/>
      <c r="EJ171" s="318"/>
      <c r="EK171" s="318"/>
      <c r="EL171" s="318"/>
      <c r="EM171" s="318"/>
      <c r="EN171" s="318"/>
      <c r="EO171" s="318"/>
      <c r="EP171" s="318"/>
      <c r="EQ171" s="318"/>
      <c r="ER171" s="318"/>
      <c r="FG171" s="318"/>
      <c r="FH171" s="318"/>
      <c r="FI171" s="318"/>
      <c r="FJ171" s="318"/>
      <c r="FK171" s="318"/>
      <c r="FL171" s="318"/>
      <c r="FM171" s="318"/>
      <c r="FN171" s="318"/>
      <c r="FO171" s="318"/>
      <c r="FP171" s="318"/>
      <c r="FQ171" s="318"/>
      <c r="FR171" s="318"/>
      <c r="FS171" s="318"/>
      <c r="FT171" s="318"/>
      <c r="FU171" s="318"/>
      <c r="FV171" s="15"/>
      <c r="FW171" s="318"/>
      <c r="FX171" s="318"/>
      <c r="FY171" s="318"/>
      <c r="FZ171" s="318"/>
      <c r="GA171" s="318"/>
      <c r="GB171" s="318"/>
      <c r="GC171" s="319"/>
      <c r="GD171" s="15"/>
      <c r="GE171" s="329"/>
      <c r="GF171" s="329"/>
      <c r="GG171" s="329"/>
      <c r="GH171" s="329"/>
      <c r="GI171" s="329"/>
      <c r="GJ171" s="329"/>
      <c r="GK171" s="319"/>
      <c r="GL171" s="319"/>
      <c r="GM171" s="329"/>
      <c r="GN171" s="318"/>
      <c r="GO171" s="318"/>
      <c r="GP171" s="318"/>
      <c r="GQ171" s="318"/>
      <c r="GR171" s="318"/>
      <c r="GS171" s="318"/>
      <c r="GU171" s="17"/>
      <c r="GV171" s="17"/>
    </row>
    <row r="172" s="2" customFormat="1" spans="2:204">
      <c r="B172" s="303"/>
      <c r="C172" s="306"/>
      <c r="D172" s="303"/>
      <c r="E172" s="303"/>
      <c r="F172" s="303"/>
      <c r="G172" s="306"/>
      <c r="H172" s="303"/>
      <c r="I172" s="303"/>
      <c r="J172" s="303"/>
      <c r="K172" s="303"/>
      <c r="L172" s="303"/>
      <c r="M172" s="303"/>
      <c r="N172" s="303"/>
      <c r="AL172" s="316"/>
      <c r="AN172" s="316"/>
      <c r="AP172" s="316"/>
      <c r="AR172" s="316"/>
      <c r="AU172" s="316"/>
      <c r="AW172" s="316"/>
      <c r="AY172" s="316"/>
      <c r="BA172" s="316"/>
      <c r="CD172" s="318"/>
      <c r="CE172" s="318"/>
      <c r="CF172" s="318"/>
      <c r="CG172" s="318"/>
      <c r="CH172" s="318"/>
      <c r="CI172" s="318"/>
      <c r="CJ172" s="318"/>
      <c r="CK172" s="318"/>
      <c r="CL172" s="318"/>
      <c r="CM172" s="318"/>
      <c r="CN172" s="318"/>
      <c r="CO172" s="318"/>
      <c r="CP172" s="318"/>
      <c r="CQ172" s="318"/>
      <c r="CR172" s="318"/>
      <c r="CS172" s="318"/>
      <c r="CT172" s="318"/>
      <c r="CU172" s="318"/>
      <c r="CV172" s="318"/>
      <c r="CW172" s="318"/>
      <c r="CX172" s="318"/>
      <c r="CY172" s="318"/>
      <c r="CZ172" s="318"/>
      <c r="DA172" s="318"/>
      <c r="DB172" s="318"/>
      <c r="DC172" s="318"/>
      <c r="DD172" s="318"/>
      <c r="DE172" s="318"/>
      <c r="DF172" s="318"/>
      <c r="DG172" s="318"/>
      <c r="DH172" s="318"/>
      <c r="DI172" s="321"/>
      <c r="DJ172" s="318"/>
      <c r="DK172" s="318"/>
      <c r="DL172" s="318"/>
      <c r="DM172" s="318"/>
      <c r="DN172" s="318"/>
      <c r="DO172" s="318"/>
      <c r="DP172" s="318"/>
      <c r="DQ172" s="318"/>
      <c r="DR172" s="318"/>
      <c r="DS172" s="318"/>
      <c r="DT172" s="318"/>
      <c r="DU172" s="318"/>
      <c r="DV172" s="318"/>
      <c r="DW172" s="318"/>
      <c r="DX172" s="318"/>
      <c r="DY172" s="321"/>
      <c r="DZ172" s="318"/>
      <c r="EA172" s="318"/>
      <c r="EB172" s="318"/>
      <c r="EC172" s="318"/>
      <c r="ED172" s="318"/>
      <c r="EE172" s="318"/>
      <c r="EF172" s="318"/>
      <c r="EG172" s="318"/>
      <c r="EH172" s="318"/>
      <c r="EI172" s="318"/>
      <c r="EJ172" s="318"/>
      <c r="EK172" s="318"/>
      <c r="EL172" s="318"/>
      <c r="EM172" s="318"/>
      <c r="EN172" s="318"/>
      <c r="EO172" s="318"/>
      <c r="EP172" s="318"/>
      <c r="EQ172" s="318"/>
      <c r="ER172" s="318"/>
      <c r="FG172" s="318"/>
      <c r="FH172" s="318"/>
      <c r="FI172" s="318"/>
      <c r="FJ172" s="318"/>
      <c r="FK172" s="318"/>
      <c r="FL172" s="318"/>
      <c r="FM172" s="318"/>
      <c r="FN172" s="318"/>
      <c r="FO172" s="318"/>
      <c r="FP172" s="318"/>
      <c r="FQ172" s="318"/>
      <c r="FR172" s="318"/>
      <c r="FS172" s="318"/>
      <c r="FT172" s="318"/>
      <c r="FU172" s="318"/>
      <c r="FV172" s="15"/>
      <c r="FW172" s="318"/>
      <c r="FX172" s="318"/>
      <c r="FY172" s="318"/>
      <c r="FZ172" s="318"/>
      <c r="GA172" s="318"/>
      <c r="GB172" s="318"/>
      <c r="GC172" s="319"/>
      <c r="GD172" s="15"/>
      <c r="GE172" s="329"/>
      <c r="GF172" s="329"/>
      <c r="GG172" s="329"/>
      <c r="GH172" s="329"/>
      <c r="GI172" s="329"/>
      <c r="GJ172" s="329"/>
      <c r="GK172" s="319"/>
      <c r="GL172" s="319"/>
      <c r="GM172" s="329"/>
      <c r="GN172" s="318"/>
      <c r="GO172" s="318"/>
      <c r="GP172" s="318"/>
      <c r="GQ172" s="318"/>
      <c r="GR172" s="318"/>
      <c r="GS172" s="318"/>
      <c r="GU172" s="17"/>
      <c r="GV172" s="17"/>
    </row>
    <row r="173" s="2" customFormat="1" spans="2:204">
      <c r="B173" s="303"/>
      <c r="C173" s="306"/>
      <c r="D173" s="303"/>
      <c r="E173" s="303"/>
      <c r="F173" s="303"/>
      <c r="G173" s="306"/>
      <c r="H173" s="303"/>
      <c r="I173" s="303"/>
      <c r="J173" s="303"/>
      <c r="K173" s="303"/>
      <c r="L173" s="303"/>
      <c r="M173" s="303"/>
      <c r="N173" s="303"/>
      <c r="AL173" s="316"/>
      <c r="AN173" s="316"/>
      <c r="AP173" s="316"/>
      <c r="AR173" s="316"/>
      <c r="AU173" s="316"/>
      <c r="AW173" s="316"/>
      <c r="AY173" s="316"/>
      <c r="BA173" s="316"/>
      <c r="CD173" s="318"/>
      <c r="CE173" s="318"/>
      <c r="CF173" s="318"/>
      <c r="CG173" s="318"/>
      <c r="CH173" s="318"/>
      <c r="CI173" s="318"/>
      <c r="CJ173" s="318"/>
      <c r="CK173" s="318"/>
      <c r="CL173" s="318"/>
      <c r="CM173" s="318"/>
      <c r="CN173" s="318"/>
      <c r="CO173" s="318"/>
      <c r="CP173" s="318"/>
      <c r="CQ173" s="318"/>
      <c r="CR173" s="318"/>
      <c r="CS173" s="318"/>
      <c r="CT173" s="318"/>
      <c r="CU173" s="318"/>
      <c r="CV173" s="318"/>
      <c r="CW173" s="318"/>
      <c r="CX173" s="318"/>
      <c r="CY173" s="318"/>
      <c r="CZ173" s="318"/>
      <c r="DA173" s="318"/>
      <c r="DB173" s="318"/>
      <c r="DC173" s="318"/>
      <c r="DD173" s="318"/>
      <c r="DE173" s="318"/>
      <c r="DF173" s="318"/>
      <c r="DG173" s="318"/>
      <c r="DH173" s="318"/>
      <c r="DI173" s="321"/>
      <c r="DJ173" s="318"/>
      <c r="DK173" s="318"/>
      <c r="DL173" s="318"/>
      <c r="DM173" s="318"/>
      <c r="DN173" s="318"/>
      <c r="DO173" s="318"/>
      <c r="DP173" s="318"/>
      <c r="DQ173" s="318"/>
      <c r="DR173" s="318"/>
      <c r="DS173" s="318"/>
      <c r="DT173" s="318"/>
      <c r="DU173" s="318"/>
      <c r="DV173" s="318"/>
      <c r="DW173" s="318"/>
      <c r="DX173" s="318"/>
      <c r="DY173" s="321"/>
      <c r="DZ173" s="318"/>
      <c r="EA173" s="318"/>
      <c r="EB173" s="318"/>
      <c r="EC173" s="318"/>
      <c r="ED173" s="318"/>
      <c r="EE173" s="318"/>
      <c r="EF173" s="318"/>
      <c r="EG173" s="318"/>
      <c r="EH173" s="318"/>
      <c r="EI173" s="318"/>
      <c r="EJ173" s="318"/>
      <c r="EK173" s="318"/>
      <c r="EL173" s="318"/>
      <c r="EM173" s="318"/>
      <c r="EN173" s="318"/>
      <c r="EO173" s="318"/>
      <c r="EP173" s="318"/>
      <c r="EQ173" s="318"/>
      <c r="ER173" s="318"/>
      <c r="FG173" s="318"/>
      <c r="FH173" s="318"/>
      <c r="FI173" s="318"/>
      <c r="FJ173" s="318"/>
      <c r="FK173" s="318"/>
      <c r="FL173" s="318"/>
      <c r="FM173" s="318"/>
      <c r="FN173" s="318"/>
      <c r="FO173" s="318"/>
      <c r="FP173" s="318"/>
      <c r="FQ173" s="318"/>
      <c r="FR173" s="318"/>
      <c r="FS173" s="318"/>
      <c r="FT173" s="318"/>
      <c r="FU173" s="318"/>
      <c r="FV173" s="15"/>
      <c r="FW173" s="318"/>
      <c r="FX173" s="318"/>
      <c r="FY173" s="318"/>
      <c r="FZ173" s="318"/>
      <c r="GA173" s="318"/>
      <c r="GB173" s="318"/>
      <c r="GC173" s="319"/>
      <c r="GD173" s="15"/>
      <c r="GE173" s="329"/>
      <c r="GF173" s="329"/>
      <c r="GG173" s="329"/>
      <c r="GH173" s="329"/>
      <c r="GI173" s="329"/>
      <c r="GJ173" s="329"/>
      <c r="GK173" s="319"/>
      <c r="GL173" s="319"/>
      <c r="GM173" s="329"/>
      <c r="GN173" s="318"/>
      <c r="GO173" s="318"/>
      <c r="GP173" s="318"/>
      <c r="GQ173" s="318"/>
      <c r="GR173" s="318"/>
      <c r="GS173" s="318"/>
      <c r="GU173" s="17"/>
      <c r="GV173" s="17"/>
    </row>
    <row r="174" s="2" customFormat="1" spans="2:204">
      <c r="B174" s="303"/>
      <c r="C174" s="306"/>
      <c r="D174" s="303"/>
      <c r="E174" s="303"/>
      <c r="F174" s="303"/>
      <c r="G174" s="306"/>
      <c r="H174" s="303"/>
      <c r="I174" s="303"/>
      <c r="J174" s="303"/>
      <c r="K174" s="303"/>
      <c r="L174" s="303"/>
      <c r="M174" s="303"/>
      <c r="N174" s="303"/>
      <c r="AL174" s="316"/>
      <c r="AN174" s="316"/>
      <c r="AP174" s="316"/>
      <c r="AR174" s="316"/>
      <c r="AU174" s="316"/>
      <c r="AW174" s="316"/>
      <c r="AY174" s="316"/>
      <c r="BA174" s="316"/>
      <c r="CD174" s="318"/>
      <c r="CE174" s="318"/>
      <c r="CF174" s="318"/>
      <c r="CG174" s="318"/>
      <c r="CH174" s="318"/>
      <c r="CI174" s="318"/>
      <c r="CJ174" s="318"/>
      <c r="CK174" s="318"/>
      <c r="CL174" s="318"/>
      <c r="CM174" s="318"/>
      <c r="CN174" s="318"/>
      <c r="CO174" s="318"/>
      <c r="CP174" s="318"/>
      <c r="CQ174" s="318"/>
      <c r="CR174" s="318"/>
      <c r="CS174" s="318"/>
      <c r="CT174" s="318"/>
      <c r="CU174" s="318"/>
      <c r="CV174" s="318"/>
      <c r="CW174" s="318"/>
      <c r="CX174" s="318"/>
      <c r="CY174" s="318"/>
      <c r="CZ174" s="318"/>
      <c r="DA174" s="318"/>
      <c r="DB174" s="318"/>
      <c r="DC174" s="318"/>
      <c r="DD174" s="318"/>
      <c r="DE174" s="318"/>
      <c r="DF174" s="318"/>
      <c r="DG174" s="318"/>
      <c r="DH174" s="318"/>
      <c r="DI174" s="321"/>
      <c r="DJ174" s="318"/>
      <c r="DK174" s="318"/>
      <c r="DL174" s="318"/>
      <c r="DM174" s="318"/>
      <c r="DN174" s="318"/>
      <c r="DO174" s="318"/>
      <c r="DP174" s="318"/>
      <c r="DQ174" s="318"/>
      <c r="DR174" s="318"/>
      <c r="DS174" s="318"/>
      <c r="DT174" s="318"/>
      <c r="DU174" s="318"/>
      <c r="DV174" s="318"/>
      <c r="DW174" s="318"/>
      <c r="DX174" s="318"/>
      <c r="DY174" s="321"/>
      <c r="DZ174" s="318"/>
      <c r="EA174" s="318"/>
      <c r="EB174" s="318"/>
      <c r="EC174" s="318"/>
      <c r="ED174" s="318"/>
      <c r="EE174" s="318"/>
      <c r="EF174" s="318"/>
      <c r="EG174" s="318"/>
      <c r="EH174" s="318"/>
      <c r="EI174" s="318"/>
      <c r="EJ174" s="318"/>
      <c r="EK174" s="318"/>
      <c r="EL174" s="318"/>
      <c r="EM174" s="318"/>
      <c r="EN174" s="318"/>
      <c r="EO174" s="318"/>
      <c r="EP174" s="318"/>
      <c r="EQ174" s="318"/>
      <c r="ER174" s="318"/>
      <c r="FG174" s="318"/>
      <c r="FH174" s="318"/>
      <c r="FI174" s="318"/>
      <c r="FJ174" s="318"/>
      <c r="FK174" s="318"/>
      <c r="FL174" s="318"/>
      <c r="FM174" s="318"/>
      <c r="FN174" s="318"/>
      <c r="FO174" s="318"/>
      <c r="FP174" s="318"/>
      <c r="FQ174" s="318"/>
      <c r="FR174" s="318"/>
      <c r="FS174" s="318"/>
      <c r="FT174" s="318"/>
      <c r="FU174" s="318"/>
      <c r="FV174" s="15"/>
      <c r="FW174" s="318"/>
      <c r="FX174" s="318"/>
      <c r="FY174" s="318"/>
      <c r="FZ174" s="318"/>
      <c r="GA174" s="318"/>
      <c r="GB174" s="318"/>
      <c r="GC174" s="319"/>
      <c r="GD174" s="15"/>
      <c r="GE174" s="329"/>
      <c r="GF174" s="329"/>
      <c r="GG174" s="329"/>
      <c r="GH174" s="329"/>
      <c r="GI174" s="329"/>
      <c r="GJ174" s="329"/>
      <c r="GK174" s="319"/>
      <c r="GL174" s="319"/>
      <c r="GM174" s="329"/>
      <c r="GN174" s="318"/>
      <c r="GO174" s="318"/>
      <c r="GP174" s="318"/>
      <c r="GQ174" s="318"/>
      <c r="GR174" s="318"/>
      <c r="GS174" s="318"/>
      <c r="GU174" s="17"/>
      <c r="GV174" s="17"/>
    </row>
    <row r="175" s="2" customFormat="1" spans="2:204">
      <c r="B175" s="303"/>
      <c r="C175" s="306"/>
      <c r="D175" s="303"/>
      <c r="E175" s="303"/>
      <c r="F175" s="303"/>
      <c r="G175" s="306"/>
      <c r="H175" s="303"/>
      <c r="I175" s="303"/>
      <c r="J175" s="303"/>
      <c r="K175" s="303"/>
      <c r="L175" s="303"/>
      <c r="M175" s="303"/>
      <c r="N175" s="303"/>
      <c r="AL175" s="316"/>
      <c r="AN175" s="316"/>
      <c r="AP175" s="316"/>
      <c r="AR175" s="316"/>
      <c r="AU175" s="316"/>
      <c r="AW175" s="316"/>
      <c r="AY175" s="316"/>
      <c r="BA175" s="316"/>
      <c r="CD175" s="318"/>
      <c r="CE175" s="318"/>
      <c r="CF175" s="318"/>
      <c r="CG175" s="318"/>
      <c r="CH175" s="318"/>
      <c r="CI175" s="318"/>
      <c r="CJ175" s="318"/>
      <c r="CK175" s="318"/>
      <c r="CL175" s="318"/>
      <c r="CM175" s="318"/>
      <c r="CN175" s="318"/>
      <c r="CO175" s="318"/>
      <c r="CP175" s="318"/>
      <c r="CQ175" s="318"/>
      <c r="CR175" s="318"/>
      <c r="CS175" s="318"/>
      <c r="CT175" s="318"/>
      <c r="CU175" s="318"/>
      <c r="CV175" s="318"/>
      <c r="CW175" s="318"/>
      <c r="CX175" s="318"/>
      <c r="CY175" s="318"/>
      <c r="CZ175" s="318"/>
      <c r="DA175" s="318"/>
      <c r="DB175" s="318"/>
      <c r="DC175" s="318"/>
      <c r="DD175" s="318"/>
      <c r="DE175" s="318"/>
      <c r="DF175" s="318"/>
      <c r="DG175" s="318"/>
      <c r="DH175" s="318"/>
      <c r="DI175" s="321"/>
      <c r="DJ175" s="318"/>
      <c r="DK175" s="318"/>
      <c r="DL175" s="318"/>
      <c r="DM175" s="318"/>
      <c r="DN175" s="318"/>
      <c r="DO175" s="318"/>
      <c r="DP175" s="318"/>
      <c r="DQ175" s="318"/>
      <c r="DR175" s="318"/>
      <c r="DS175" s="318"/>
      <c r="DT175" s="318"/>
      <c r="DU175" s="318"/>
      <c r="DV175" s="318"/>
      <c r="DW175" s="318"/>
      <c r="DX175" s="318"/>
      <c r="DY175" s="321"/>
      <c r="DZ175" s="318"/>
      <c r="EA175" s="318"/>
      <c r="EB175" s="318"/>
      <c r="EC175" s="318"/>
      <c r="ED175" s="318"/>
      <c r="EE175" s="318"/>
      <c r="EF175" s="318"/>
      <c r="EG175" s="318"/>
      <c r="EH175" s="318"/>
      <c r="EI175" s="318"/>
      <c r="EJ175" s="318"/>
      <c r="EK175" s="318"/>
      <c r="EL175" s="318"/>
      <c r="EM175" s="318"/>
      <c r="EN175" s="318"/>
      <c r="EO175" s="318"/>
      <c r="EP175" s="318"/>
      <c r="EQ175" s="318"/>
      <c r="ER175" s="318"/>
      <c r="FG175" s="318"/>
      <c r="FH175" s="318"/>
      <c r="FI175" s="318"/>
      <c r="FJ175" s="318"/>
      <c r="FK175" s="318"/>
      <c r="FL175" s="318"/>
      <c r="FM175" s="318"/>
      <c r="FN175" s="318"/>
      <c r="FO175" s="318"/>
      <c r="FP175" s="318"/>
      <c r="FQ175" s="318"/>
      <c r="FR175" s="318"/>
      <c r="FS175" s="318"/>
      <c r="FT175" s="318"/>
      <c r="FU175" s="318"/>
      <c r="FV175" s="15"/>
      <c r="FW175" s="318"/>
      <c r="FX175" s="318"/>
      <c r="FY175" s="318"/>
      <c r="FZ175" s="318"/>
      <c r="GA175" s="318"/>
      <c r="GB175" s="318"/>
      <c r="GC175" s="319"/>
      <c r="GD175" s="15"/>
      <c r="GE175" s="329"/>
      <c r="GF175" s="329"/>
      <c r="GG175" s="329"/>
      <c r="GH175" s="329"/>
      <c r="GI175" s="329"/>
      <c r="GJ175" s="329"/>
      <c r="GK175" s="319"/>
      <c r="GL175" s="319"/>
      <c r="GM175" s="329"/>
      <c r="GN175" s="318"/>
      <c r="GO175" s="318"/>
      <c r="GP175" s="318"/>
      <c r="GQ175" s="318"/>
      <c r="GR175" s="318"/>
      <c r="GS175" s="318"/>
      <c r="GU175" s="17"/>
      <c r="GV175" s="17"/>
    </row>
    <row r="176" s="2" customFormat="1" spans="2:204">
      <c r="B176" s="303"/>
      <c r="C176" s="306"/>
      <c r="D176" s="303"/>
      <c r="E176" s="303"/>
      <c r="F176" s="303"/>
      <c r="G176" s="306"/>
      <c r="H176" s="303"/>
      <c r="I176" s="303"/>
      <c r="J176" s="303"/>
      <c r="K176" s="303"/>
      <c r="L176" s="303"/>
      <c r="M176" s="303"/>
      <c r="N176" s="303"/>
      <c r="AL176" s="316"/>
      <c r="AN176" s="316"/>
      <c r="AP176" s="316"/>
      <c r="AR176" s="316"/>
      <c r="AU176" s="316"/>
      <c r="AW176" s="316"/>
      <c r="AY176" s="316"/>
      <c r="BA176" s="316"/>
      <c r="CD176" s="318"/>
      <c r="CE176" s="318"/>
      <c r="CF176" s="318"/>
      <c r="CG176" s="318"/>
      <c r="CH176" s="318"/>
      <c r="CI176" s="318"/>
      <c r="CJ176" s="318"/>
      <c r="CK176" s="318"/>
      <c r="CL176" s="318"/>
      <c r="CM176" s="318"/>
      <c r="CN176" s="318"/>
      <c r="CO176" s="318"/>
      <c r="CP176" s="318"/>
      <c r="CQ176" s="318"/>
      <c r="CR176" s="318"/>
      <c r="CS176" s="318"/>
      <c r="CT176" s="318"/>
      <c r="CU176" s="318"/>
      <c r="CV176" s="318"/>
      <c r="CW176" s="318"/>
      <c r="CX176" s="318"/>
      <c r="CY176" s="318"/>
      <c r="CZ176" s="318"/>
      <c r="DA176" s="318"/>
      <c r="DB176" s="318"/>
      <c r="DC176" s="318"/>
      <c r="DD176" s="318"/>
      <c r="DE176" s="318"/>
      <c r="DF176" s="318"/>
      <c r="DG176" s="318"/>
      <c r="DH176" s="318"/>
      <c r="DI176" s="321"/>
      <c r="DJ176" s="318"/>
      <c r="DK176" s="318"/>
      <c r="DL176" s="318"/>
      <c r="DM176" s="318"/>
      <c r="DN176" s="318"/>
      <c r="DO176" s="318"/>
      <c r="DP176" s="318"/>
      <c r="DQ176" s="318"/>
      <c r="DR176" s="318"/>
      <c r="DS176" s="318"/>
      <c r="DT176" s="318"/>
      <c r="DU176" s="318"/>
      <c r="DV176" s="318"/>
      <c r="DW176" s="318"/>
      <c r="DX176" s="318"/>
      <c r="DY176" s="321"/>
      <c r="DZ176" s="318"/>
      <c r="EA176" s="318"/>
      <c r="EB176" s="318"/>
      <c r="EC176" s="318"/>
      <c r="ED176" s="318"/>
      <c r="EE176" s="318"/>
      <c r="EF176" s="318"/>
      <c r="EG176" s="318"/>
      <c r="EH176" s="318"/>
      <c r="EI176" s="318"/>
      <c r="EJ176" s="318"/>
      <c r="EK176" s="318"/>
      <c r="EL176" s="318"/>
      <c r="EM176" s="318"/>
      <c r="EN176" s="318"/>
      <c r="EO176" s="318"/>
      <c r="EP176" s="318"/>
      <c r="EQ176" s="318"/>
      <c r="ER176" s="318"/>
      <c r="FG176" s="318"/>
      <c r="FH176" s="318"/>
      <c r="FI176" s="318"/>
      <c r="FJ176" s="318"/>
      <c r="FK176" s="318"/>
      <c r="FL176" s="318"/>
      <c r="FM176" s="318"/>
      <c r="FN176" s="318"/>
      <c r="FO176" s="318"/>
      <c r="FP176" s="318"/>
      <c r="FQ176" s="318"/>
      <c r="FR176" s="318"/>
      <c r="FS176" s="318"/>
      <c r="FT176" s="318"/>
      <c r="FU176" s="318"/>
      <c r="FV176" s="15"/>
      <c r="FW176" s="318"/>
      <c r="FX176" s="318"/>
      <c r="FY176" s="318"/>
      <c r="FZ176" s="318"/>
      <c r="GA176" s="318"/>
      <c r="GB176" s="318"/>
      <c r="GC176" s="319"/>
      <c r="GD176" s="15"/>
      <c r="GE176" s="329"/>
      <c r="GF176" s="329"/>
      <c r="GG176" s="329"/>
      <c r="GH176" s="329"/>
      <c r="GI176" s="329"/>
      <c r="GJ176" s="329"/>
      <c r="GK176" s="319"/>
      <c r="GL176" s="319"/>
      <c r="GM176" s="329"/>
      <c r="GN176" s="318"/>
      <c r="GO176" s="318"/>
      <c r="GP176" s="318"/>
      <c r="GQ176" s="318"/>
      <c r="GR176" s="318"/>
      <c r="GS176" s="318"/>
      <c r="GU176" s="17"/>
      <c r="GV176" s="17"/>
    </row>
    <row r="177" s="2" customFormat="1" spans="2:204">
      <c r="B177" s="303"/>
      <c r="C177" s="306"/>
      <c r="D177" s="303"/>
      <c r="E177" s="303"/>
      <c r="F177" s="303"/>
      <c r="G177" s="306"/>
      <c r="H177" s="303"/>
      <c r="I177" s="303"/>
      <c r="J177" s="303"/>
      <c r="K177" s="303"/>
      <c r="L177" s="303"/>
      <c r="M177" s="303"/>
      <c r="N177" s="303"/>
      <c r="AL177" s="316"/>
      <c r="AN177" s="316"/>
      <c r="AP177" s="316"/>
      <c r="AR177" s="316"/>
      <c r="AU177" s="316"/>
      <c r="AW177" s="316"/>
      <c r="AY177" s="316"/>
      <c r="BA177" s="316"/>
      <c r="CD177" s="318"/>
      <c r="CE177" s="318"/>
      <c r="CF177" s="318"/>
      <c r="CG177" s="318"/>
      <c r="CH177" s="318"/>
      <c r="CI177" s="318"/>
      <c r="CJ177" s="318"/>
      <c r="CK177" s="318"/>
      <c r="CL177" s="318"/>
      <c r="CM177" s="318"/>
      <c r="CN177" s="318"/>
      <c r="CO177" s="318"/>
      <c r="CP177" s="318"/>
      <c r="CQ177" s="318"/>
      <c r="CR177" s="318"/>
      <c r="CS177" s="318"/>
      <c r="CT177" s="318"/>
      <c r="CU177" s="318"/>
      <c r="CV177" s="318"/>
      <c r="CW177" s="318"/>
      <c r="CX177" s="318"/>
      <c r="CY177" s="318"/>
      <c r="CZ177" s="318"/>
      <c r="DA177" s="318"/>
      <c r="DB177" s="318"/>
      <c r="DC177" s="318"/>
      <c r="DD177" s="318"/>
      <c r="DE177" s="318"/>
      <c r="DF177" s="318"/>
      <c r="DG177" s="318"/>
      <c r="DH177" s="318"/>
      <c r="DI177" s="321"/>
      <c r="DJ177" s="318"/>
      <c r="DK177" s="318"/>
      <c r="DL177" s="318"/>
      <c r="DM177" s="318"/>
      <c r="DN177" s="318"/>
      <c r="DO177" s="318"/>
      <c r="DP177" s="318"/>
      <c r="DQ177" s="318"/>
      <c r="DR177" s="318"/>
      <c r="DS177" s="318"/>
      <c r="DT177" s="318"/>
      <c r="DU177" s="318"/>
      <c r="DV177" s="318"/>
      <c r="DW177" s="318"/>
      <c r="DX177" s="318"/>
      <c r="DY177" s="321"/>
      <c r="DZ177" s="318"/>
      <c r="EA177" s="318"/>
      <c r="EB177" s="318"/>
      <c r="EC177" s="318"/>
      <c r="ED177" s="318"/>
      <c r="EE177" s="318"/>
      <c r="EF177" s="318"/>
      <c r="EG177" s="318"/>
      <c r="EH177" s="318"/>
      <c r="EI177" s="318"/>
      <c r="EJ177" s="318"/>
      <c r="EK177" s="318"/>
      <c r="EL177" s="318"/>
      <c r="EM177" s="318"/>
      <c r="EN177" s="318"/>
      <c r="EO177" s="318"/>
      <c r="EP177" s="318"/>
      <c r="EQ177" s="318"/>
      <c r="ER177" s="318"/>
      <c r="FG177" s="318"/>
      <c r="FH177" s="318"/>
      <c r="FI177" s="318"/>
      <c r="FJ177" s="318"/>
      <c r="FK177" s="318"/>
      <c r="FL177" s="318"/>
      <c r="FM177" s="318"/>
      <c r="FN177" s="318"/>
      <c r="FO177" s="318"/>
      <c r="FP177" s="318"/>
      <c r="FQ177" s="318"/>
      <c r="FR177" s="318"/>
      <c r="FS177" s="318"/>
      <c r="FT177" s="318"/>
      <c r="FU177" s="318"/>
      <c r="FV177" s="15"/>
      <c r="FW177" s="318"/>
      <c r="FX177" s="318"/>
      <c r="FY177" s="318"/>
      <c r="FZ177" s="318"/>
      <c r="GA177" s="318"/>
      <c r="GB177" s="318"/>
      <c r="GC177" s="319"/>
      <c r="GD177" s="15"/>
      <c r="GE177" s="329"/>
      <c r="GF177" s="329"/>
      <c r="GG177" s="329"/>
      <c r="GH177" s="329"/>
      <c r="GI177" s="329"/>
      <c r="GJ177" s="329"/>
      <c r="GK177" s="319"/>
      <c r="GL177" s="319"/>
      <c r="GM177" s="329"/>
      <c r="GN177" s="318"/>
      <c r="GO177" s="318"/>
      <c r="GP177" s="318"/>
      <c r="GQ177" s="318"/>
      <c r="GR177" s="318"/>
      <c r="GS177" s="318"/>
      <c r="GU177" s="17"/>
      <c r="GV177" s="17"/>
    </row>
    <row r="178" s="2" customFormat="1" spans="2:204">
      <c r="B178" s="303"/>
      <c r="C178" s="306"/>
      <c r="D178" s="303"/>
      <c r="E178" s="303"/>
      <c r="F178" s="303"/>
      <c r="G178" s="306"/>
      <c r="H178" s="303"/>
      <c r="I178" s="303"/>
      <c r="J178" s="303"/>
      <c r="K178" s="303"/>
      <c r="L178" s="303"/>
      <c r="M178" s="303"/>
      <c r="N178" s="303"/>
      <c r="AL178" s="316"/>
      <c r="AN178" s="316"/>
      <c r="AP178" s="316"/>
      <c r="AR178" s="316"/>
      <c r="AU178" s="316"/>
      <c r="AW178" s="316"/>
      <c r="AY178" s="316"/>
      <c r="BA178" s="316"/>
      <c r="CD178" s="318"/>
      <c r="CE178" s="318"/>
      <c r="CF178" s="318"/>
      <c r="CG178" s="318"/>
      <c r="CH178" s="318"/>
      <c r="CI178" s="318"/>
      <c r="CJ178" s="318"/>
      <c r="CK178" s="318"/>
      <c r="CL178" s="318"/>
      <c r="CM178" s="318"/>
      <c r="CN178" s="318"/>
      <c r="CO178" s="318"/>
      <c r="CP178" s="318"/>
      <c r="CQ178" s="318"/>
      <c r="CR178" s="318"/>
      <c r="CS178" s="318"/>
      <c r="CT178" s="318"/>
      <c r="CU178" s="318"/>
      <c r="CV178" s="318"/>
      <c r="CW178" s="318"/>
      <c r="CX178" s="318"/>
      <c r="CY178" s="318"/>
      <c r="CZ178" s="318"/>
      <c r="DA178" s="318"/>
      <c r="DB178" s="318"/>
      <c r="DC178" s="318"/>
      <c r="DD178" s="318"/>
      <c r="DE178" s="318"/>
      <c r="DF178" s="318"/>
      <c r="DG178" s="318"/>
      <c r="DH178" s="318"/>
      <c r="DI178" s="321"/>
      <c r="DJ178" s="318"/>
      <c r="DK178" s="318"/>
      <c r="DL178" s="318"/>
      <c r="DM178" s="318"/>
      <c r="DN178" s="318"/>
      <c r="DO178" s="318"/>
      <c r="DP178" s="318"/>
      <c r="DQ178" s="318"/>
      <c r="DR178" s="318"/>
      <c r="DS178" s="318"/>
      <c r="DT178" s="318"/>
      <c r="DU178" s="318"/>
      <c r="DV178" s="318"/>
      <c r="DW178" s="318"/>
      <c r="DX178" s="318"/>
      <c r="DY178" s="321"/>
      <c r="DZ178" s="318"/>
      <c r="EA178" s="318"/>
      <c r="EB178" s="318"/>
      <c r="EC178" s="318"/>
      <c r="ED178" s="318"/>
      <c r="EE178" s="318"/>
      <c r="EF178" s="318"/>
      <c r="EG178" s="318"/>
      <c r="EH178" s="318"/>
      <c r="EI178" s="318"/>
      <c r="EJ178" s="318"/>
      <c r="EK178" s="318"/>
      <c r="EL178" s="318"/>
      <c r="EM178" s="318"/>
      <c r="EN178" s="318"/>
      <c r="EO178" s="318"/>
      <c r="EP178" s="318"/>
      <c r="EQ178" s="318"/>
      <c r="ER178" s="318"/>
      <c r="FG178" s="318"/>
      <c r="FH178" s="318"/>
      <c r="FI178" s="318"/>
      <c r="FJ178" s="318"/>
      <c r="FK178" s="318"/>
      <c r="FL178" s="318"/>
      <c r="FM178" s="318"/>
      <c r="FN178" s="318"/>
      <c r="FO178" s="318"/>
      <c r="FP178" s="318"/>
      <c r="FQ178" s="318"/>
      <c r="FR178" s="318"/>
      <c r="FS178" s="318"/>
      <c r="FT178" s="318"/>
      <c r="FU178" s="318"/>
      <c r="FV178" s="15"/>
      <c r="FW178" s="318"/>
      <c r="FX178" s="318"/>
      <c r="FY178" s="318"/>
      <c r="FZ178" s="318"/>
      <c r="GA178" s="318"/>
      <c r="GB178" s="318"/>
      <c r="GC178" s="319"/>
      <c r="GD178" s="15"/>
      <c r="GE178" s="329"/>
      <c r="GF178" s="329"/>
      <c r="GG178" s="329"/>
      <c r="GH178" s="329"/>
      <c r="GI178" s="329"/>
      <c r="GJ178" s="329"/>
      <c r="GK178" s="319"/>
      <c r="GL178" s="319"/>
      <c r="GM178" s="329"/>
      <c r="GN178" s="318"/>
      <c r="GO178" s="318"/>
      <c r="GP178" s="318"/>
      <c r="GQ178" s="318"/>
      <c r="GR178" s="318"/>
      <c r="GS178" s="318"/>
      <c r="GU178" s="17"/>
      <c r="GV178" s="17"/>
    </row>
    <row r="179" s="2" customFormat="1" spans="2:204">
      <c r="B179" s="303"/>
      <c r="C179" s="306"/>
      <c r="D179" s="303"/>
      <c r="E179" s="303"/>
      <c r="F179" s="303"/>
      <c r="G179" s="306"/>
      <c r="H179" s="303"/>
      <c r="I179" s="303"/>
      <c r="J179" s="303"/>
      <c r="K179" s="303"/>
      <c r="L179" s="303"/>
      <c r="M179" s="303"/>
      <c r="N179" s="303"/>
      <c r="AL179" s="316"/>
      <c r="AN179" s="316"/>
      <c r="AP179" s="316"/>
      <c r="AR179" s="316"/>
      <c r="AU179" s="316"/>
      <c r="AW179" s="316"/>
      <c r="AY179" s="316"/>
      <c r="BA179" s="316"/>
      <c r="CD179" s="318"/>
      <c r="CE179" s="318"/>
      <c r="CF179" s="318"/>
      <c r="CG179" s="318"/>
      <c r="CH179" s="318"/>
      <c r="CI179" s="318"/>
      <c r="CJ179" s="318"/>
      <c r="CK179" s="318"/>
      <c r="CL179" s="318"/>
      <c r="CM179" s="318"/>
      <c r="CN179" s="318"/>
      <c r="CO179" s="318"/>
      <c r="CP179" s="318"/>
      <c r="CQ179" s="318"/>
      <c r="CR179" s="318"/>
      <c r="CS179" s="318"/>
      <c r="CT179" s="318"/>
      <c r="CU179" s="318"/>
      <c r="CV179" s="318"/>
      <c r="CW179" s="318"/>
      <c r="CX179" s="318"/>
      <c r="CY179" s="318"/>
      <c r="CZ179" s="318"/>
      <c r="DA179" s="318"/>
      <c r="DB179" s="318"/>
      <c r="DC179" s="318"/>
      <c r="DD179" s="318"/>
      <c r="DE179" s="318"/>
      <c r="DF179" s="318"/>
      <c r="DG179" s="318"/>
      <c r="DH179" s="318"/>
      <c r="DI179" s="321"/>
      <c r="DJ179" s="318"/>
      <c r="DK179" s="318"/>
      <c r="DL179" s="318"/>
      <c r="DM179" s="318"/>
      <c r="DN179" s="318"/>
      <c r="DO179" s="318"/>
      <c r="DP179" s="318"/>
      <c r="DQ179" s="318"/>
      <c r="DR179" s="318"/>
      <c r="DS179" s="318"/>
      <c r="DT179" s="318"/>
      <c r="DU179" s="318"/>
      <c r="DV179" s="318"/>
      <c r="DW179" s="318"/>
      <c r="DX179" s="318"/>
      <c r="DY179" s="321"/>
      <c r="DZ179" s="318"/>
      <c r="EA179" s="318"/>
      <c r="EB179" s="318"/>
      <c r="EC179" s="318"/>
      <c r="ED179" s="318"/>
      <c r="EE179" s="318"/>
      <c r="EF179" s="318"/>
      <c r="EG179" s="318"/>
      <c r="EH179" s="318"/>
      <c r="EI179" s="318"/>
      <c r="EJ179" s="318"/>
      <c r="EK179" s="318"/>
      <c r="EL179" s="318"/>
      <c r="EM179" s="318"/>
      <c r="EN179" s="318"/>
      <c r="EO179" s="318"/>
      <c r="EP179" s="318"/>
      <c r="EQ179" s="318"/>
      <c r="ER179" s="318"/>
      <c r="FG179" s="318"/>
      <c r="FH179" s="318"/>
      <c r="FI179" s="318"/>
      <c r="FJ179" s="318"/>
      <c r="FK179" s="318"/>
      <c r="FL179" s="318"/>
      <c r="FM179" s="318"/>
      <c r="FN179" s="318"/>
      <c r="FO179" s="318"/>
      <c r="FP179" s="318"/>
      <c r="FQ179" s="318"/>
      <c r="FR179" s="318"/>
      <c r="FS179" s="318"/>
      <c r="FT179" s="318"/>
      <c r="FU179" s="318"/>
      <c r="FV179" s="15"/>
      <c r="FW179" s="318"/>
      <c r="FX179" s="318"/>
      <c r="FY179" s="318"/>
      <c r="FZ179" s="318"/>
      <c r="GA179" s="318"/>
      <c r="GB179" s="318"/>
      <c r="GC179" s="319"/>
      <c r="GD179" s="15"/>
      <c r="GE179" s="329"/>
      <c r="GF179" s="329"/>
      <c r="GG179" s="329"/>
      <c r="GH179" s="329"/>
      <c r="GI179" s="329"/>
      <c r="GJ179" s="329"/>
      <c r="GK179" s="319"/>
      <c r="GL179" s="319"/>
      <c r="GM179" s="329"/>
      <c r="GN179" s="318"/>
      <c r="GO179" s="318"/>
      <c r="GP179" s="318"/>
      <c r="GQ179" s="318"/>
      <c r="GR179" s="318"/>
      <c r="GS179" s="318"/>
      <c r="GU179" s="17"/>
      <c r="GV179" s="17"/>
    </row>
    <row r="180" s="2" customFormat="1" spans="2:204">
      <c r="B180" s="303"/>
      <c r="C180" s="306"/>
      <c r="D180" s="303"/>
      <c r="E180" s="303"/>
      <c r="F180" s="303"/>
      <c r="G180" s="306"/>
      <c r="H180" s="303"/>
      <c r="I180" s="303"/>
      <c r="J180" s="303"/>
      <c r="K180" s="303"/>
      <c r="L180" s="303"/>
      <c r="M180" s="303"/>
      <c r="N180" s="303"/>
      <c r="AL180" s="316"/>
      <c r="AN180" s="316"/>
      <c r="AP180" s="316"/>
      <c r="AR180" s="316"/>
      <c r="AU180" s="316"/>
      <c r="AW180" s="316"/>
      <c r="AY180" s="316"/>
      <c r="BA180" s="316"/>
      <c r="CD180" s="318"/>
      <c r="CE180" s="318"/>
      <c r="CF180" s="318"/>
      <c r="CG180" s="318"/>
      <c r="CH180" s="318"/>
      <c r="CI180" s="318"/>
      <c r="CJ180" s="318"/>
      <c r="CK180" s="318"/>
      <c r="CL180" s="318"/>
      <c r="CM180" s="318"/>
      <c r="CN180" s="318"/>
      <c r="CO180" s="318"/>
      <c r="CP180" s="318"/>
      <c r="CQ180" s="318"/>
      <c r="CR180" s="318"/>
      <c r="CS180" s="318"/>
      <c r="CT180" s="318"/>
      <c r="CU180" s="318"/>
      <c r="CV180" s="318"/>
      <c r="CW180" s="318"/>
      <c r="CX180" s="318"/>
      <c r="CY180" s="318"/>
      <c r="CZ180" s="318"/>
      <c r="DA180" s="318"/>
      <c r="DB180" s="318"/>
      <c r="DC180" s="318"/>
      <c r="DD180" s="318"/>
      <c r="DE180" s="318"/>
      <c r="DF180" s="318"/>
      <c r="DG180" s="318"/>
      <c r="DH180" s="318"/>
      <c r="DI180" s="321"/>
      <c r="DJ180" s="318"/>
      <c r="DK180" s="318"/>
      <c r="DL180" s="318"/>
      <c r="DM180" s="318"/>
      <c r="DN180" s="318"/>
      <c r="DO180" s="318"/>
      <c r="DP180" s="318"/>
      <c r="DQ180" s="318"/>
      <c r="DR180" s="318"/>
      <c r="DS180" s="318"/>
      <c r="DT180" s="318"/>
      <c r="DU180" s="318"/>
      <c r="DV180" s="318"/>
      <c r="DW180" s="318"/>
      <c r="DX180" s="318"/>
      <c r="DY180" s="321"/>
      <c r="DZ180" s="318"/>
      <c r="EA180" s="318"/>
      <c r="EB180" s="318"/>
      <c r="EC180" s="318"/>
      <c r="ED180" s="318"/>
      <c r="EE180" s="318"/>
      <c r="EF180" s="318"/>
      <c r="EG180" s="318"/>
      <c r="EH180" s="318"/>
      <c r="EI180" s="318"/>
      <c r="EJ180" s="318"/>
      <c r="EK180" s="318"/>
      <c r="EL180" s="318"/>
      <c r="EM180" s="318"/>
      <c r="EN180" s="318"/>
      <c r="EO180" s="318"/>
      <c r="EP180" s="318"/>
      <c r="EQ180" s="318"/>
      <c r="ER180" s="318"/>
      <c r="FG180" s="318"/>
      <c r="FH180" s="318"/>
      <c r="FI180" s="318"/>
      <c r="FJ180" s="318"/>
      <c r="FK180" s="318"/>
      <c r="FL180" s="318"/>
      <c r="FM180" s="318"/>
      <c r="FN180" s="318"/>
      <c r="FO180" s="318"/>
      <c r="FP180" s="318"/>
      <c r="FQ180" s="318"/>
      <c r="FR180" s="318"/>
      <c r="FS180" s="318"/>
      <c r="FT180" s="318"/>
      <c r="FU180" s="318"/>
      <c r="FV180" s="15"/>
      <c r="FW180" s="318"/>
      <c r="FX180" s="318"/>
      <c r="FY180" s="318"/>
      <c r="FZ180" s="318"/>
      <c r="GA180" s="318"/>
      <c r="GB180" s="318"/>
      <c r="GC180" s="319"/>
      <c r="GD180" s="15"/>
      <c r="GE180" s="329"/>
      <c r="GF180" s="329"/>
      <c r="GG180" s="329"/>
      <c r="GH180" s="329"/>
      <c r="GI180" s="329"/>
      <c r="GJ180" s="329"/>
      <c r="GK180" s="319"/>
      <c r="GL180" s="319"/>
      <c r="GM180" s="329"/>
      <c r="GN180" s="318"/>
      <c r="GO180" s="318"/>
      <c r="GP180" s="318"/>
      <c r="GQ180" s="318"/>
      <c r="GR180" s="318"/>
      <c r="GS180" s="318"/>
      <c r="GU180" s="17"/>
      <c r="GV180" s="17"/>
    </row>
    <row r="181" s="2" customFormat="1" spans="2:204">
      <c r="B181" s="303"/>
      <c r="C181" s="306"/>
      <c r="D181" s="303"/>
      <c r="E181" s="303"/>
      <c r="F181" s="303"/>
      <c r="G181" s="306"/>
      <c r="H181" s="303"/>
      <c r="I181" s="303"/>
      <c r="J181" s="303"/>
      <c r="K181" s="303"/>
      <c r="L181" s="303"/>
      <c r="M181" s="303"/>
      <c r="N181" s="303"/>
      <c r="AL181" s="316"/>
      <c r="AN181" s="316"/>
      <c r="AP181" s="316"/>
      <c r="AR181" s="316"/>
      <c r="AU181" s="316"/>
      <c r="AW181" s="316"/>
      <c r="AY181" s="316"/>
      <c r="BA181" s="316"/>
      <c r="CD181" s="318"/>
      <c r="CE181" s="318"/>
      <c r="CF181" s="318"/>
      <c r="CG181" s="318"/>
      <c r="CH181" s="318"/>
      <c r="CI181" s="318"/>
      <c r="CJ181" s="318"/>
      <c r="CK181" s="318"/>
      <c r="CL181" s="318"/>
      <c r="CM181" s="318"/>
      <c r="CN181" s="318"/>
      <c r="CO181" s="318"/>
      <c r="CP181" s="318"/>
      <c r="CQ181" s="318"/>
      <c r="CR181" s="318"/>
      <c r="CS181" s="318"/>
      <c r="CT181" s="318"/>
      <c r="CU181" s="318"/>
      <c r="CV181" s="318"/>
      <c r="CW181" s="318"/>
      <c r="CX181" s="318"/>
      <c r="CY181" s="318"/>
      <c r="CZ181" s="318"/>
      <c r="DA181" s="318"/>
      <c r="DB181" s="318"/>
      <c r="DC181" s="318"/>
      <c r="DD181" s="318"/>
      <c r="DE181" s="318"/>
      <c r="DF181" s="318"/>
      <c r="DG181" s="318"/>
      <c r="DH181" s="318"/>
      <c r="DI181" s="321"/>
      <c r="DJ181" s="318"/>
      <c r="DK181" s="318"/>
      <c r="DL181" s="318"/>
      <c r="DM181" s="318"/>
      <c r="DN181" s="318"/>
      <c r="DO181" s="318"/>
      <c r="DP181" s="318"/>
      <c r="DQ181" s="318"/>
      <c r="DR181" s="318"/>
      <c r="DS181" s="318"/>
      <c r="DT181" s="318"/>
      <c r="DU181" s="318"/>
      <c r="DV181" s="318"/>
      <c r="DW181" s="318"/>
      <c r="DX181" s="318"/>
      <c r="DY181" s="321"/>
      <c r="DZ181" s="318"/>
      <c r="EA181" s="318"/>
      <c r="EB181" s="318"/>
      <c r="EC181" s="318"/>
      <c r="ED181" s="318"/>
      <c r="EE181" s="318"/>
      <c r="EF181" s="318"/>
      <c r="EG181" s="318"/>
      <c r="EH181" s="318"/>
      <c r="EI181" s="318"/>
      <c r="EJ181" s="318"/>
      <c r="EK181" s="318"/>
      <c r="EL181" s="318"/>
      <c r="EM181" s="318"/>
      <c r="EN181" s="318"/>
      <c r="EO181" s="318"/>
      <c r="EP181" s="318"/>
      <c r="EQ181" s="318"/>
      <c r="ER181" s="318"/>
      <c r="FG181" s="318"/>
      <c r="FH181" s="318"/>
      <c r="FI181" s="318"/>
      <c r="FJ181" s="318"/>
      <c r="FK181" s="318"/>
      <c r="FL181" s="318"/>
      <c r="FM181" s="318"/>
      <c r="FN181" s="318"/>
      <c r="FO181" s="318"/>
      <c r="FP181" s="318"/>
      <c r="FQ181" s="318"/>
      <c r="FR181" s="318"/>
      <c r="FS181" s="318"/>
      <c r="FT181" s="318"/>
      <c r="FU181" s="318"/>
      <c r="FV181" s="15"/>
      <c r="FW181" s="318"/>
      <c r="FX181" s="318"/>
      <c r="FY181" s="318"/>
      <c r="FZ181" s="318"/>
      <c r="GA181" s="318"/>
      <c r="GB181" s="318"/>
      <c r="GC181" s="319"/>
      <c r="GD181" s="15"/>
      <c r="GE181" s="329"/>
      <c r="GF181" s="329"/>
      <c r="GG181" s="329"/>
      <c r="GH181" s="329"/>
      <c r="GI181" s="329"/>
      <c r="GJ181" s="329"/>
      <c r="GK181" s="319"/>
      <c r="GL181" s="319"/>
      <c r="GM181" s="329"/>
      <c r="GN181" s="318"/>
      <c r="GO181" s="318"/>
      <c r="GP181" s="318"/>
      <c r="GQ181" s="318"/>
      <c r="GR181" s="318"/>
      <c r="GS181" s="318"/>
      <c r="GU181" s="17"/>
      <c r="GV181" s="17"/>
    </row>
    <row r="182" s="2" customFormat="1" spans="2:204">
      <c r="B182" s="303"/>
      <c r="C182" s="306"/>
      <c r="D182" s="303"/>
      <c r="E182" s="303"/>
      <c r="F182" s="303"/>
      <c r="G182" s="306"/>
      <c r="H182" s="303"/>
      <c r="I182" s="303"/>
      <c r="J182" s="303"/>
      <c r="K182" s="303"/>
      <c r="L182" s="303"/>
      <c r="M182" s="303"/>
      <c r="N182" s="303"/>
      <c r="AL182" s="316"/>
      <c r="AN182" s="316"/>
      <c r="AP182" s="316"/>
      <c r="AR182" s="316"/>
      <c r="AU182" s="316"/>
      <c r="AW182" s="316"/>
      <c r="AY182" s="316"/>
      <c r="BA182" s="316"/>
      <c r="CD182" s="318"/>
      <c r="CE182" s="318"/>
      <c r="CF182" s="318"/>
      <c r="CG182" s="318"/>
      <c r="CH182" s="318"/>
      <c r="CI182" s="318"/>
      <c r="CJ182" s="318"/>
      <c r="CK182" s="318"/>
      <c r="CL182" s="318"/>
      <c r="CM182" s="318"/>
      <c r="CN182" s="318"/>
      <c r="CO182" s="318"/>
      <c r="CP182" s="318"/>
      <c r="CQ182" s="318"/>
      <c r="CR182" s="318"/>
      <c r="CS182" s="318"/>
      <c r="CT182" s="318"/>
      <c r="CU182" s="318"/>
      <c r="CV182" s="318"/>
      <c r="CW182" s="318"/>
      <c r="CX182" s="318"/>
      <c r="CY182" s="318"/>
      <c r="CZ182" s="318"/>
      <c r="DA182" s="318"/>
      <c r="DB182" s="318"/>
      <c r="DC182" s="318"/>
      <c r="DD182" s="318"/>
      <c r="DE182" s="318"/>
      <c r="DF182" s="318"/>
      <c r="DG182" s="318"/>
      <c r="DH182" s="318"/>
      <c r="DI182" s="321"/>
      <c r="DJ182" s="318"/>
      <c r="DK182" s="318"/>
      <c r="DL182" s="318"/>
      <c r="DM182" s="318"/>
      <c r="DN182" s="318"/>
      <c r="DO182" s="318"/>
      <c r="DP182" s="318"/>
      <c r="DQ182" s="318"/>
      <c r="DR182" s="318"/>
      <c r="DS182" s="318"/>
      <c r="DT182" s="318"/>
      <c r="DU182" s="318"/>
      <c r="DV182" s="318"/>
      <c r="DW182" s="318"/>
      <c r="DX182" s="318"/>
      <c r="DY182" s="321"/>
      <c r="DZ182" s="318"/>
      <c r="EA182" s="318"/>
      <c r="EB182" s="318"/>
      <c r="EC182" s="318"/>
      <c r="ED182" s="318"/>
      <c r="EE182" s="318"/>
      <c r="EF182" s="318"/>
      <c r="EG182" s="318"/>
      <c r="EH182" s="318"/>
      <c r="EI182" s="318"/>
      <c r="EJ182" s="318"/>
      <c r="EK182" s="318"/>
      <c r="EL182" s="318"/>
      <c r="EM182" s="318"/>
      <c r="EN182" s="318"/>
      <c r="EO182" s="318"/>
      <c r="EP182" s="318"/>
      <c r="EQ182" s="318"/>
      <c r="ER182" s="318"/>
      <c r="FG182" s="318"/>
      <c r="FH182" s="318"/>
      <c r="FI182" s="318"/>
      <c r="FJ182" s="318"/>
      <c r="FK182" s="318"/>
      <c r="FL182" s="318"/>
      <c r="FM182" s="318"/>
      <c r="FN182" s="318"/>
      <c r="FO182" s="318"/>
      <c r="FP182" s="318"/>
      <c r="FQ182" s="318"/>
      <c r="FR182" s="318"/>
      <c r="FS182" s="318"/>
      <c r="FT182" s="318"/>
      <c r="FU182" s="318"/>
      <c r="FV182" s="15"/>
      <c r="FW182" s="318"/>
      <c r="FX182" s="318"/>
      <c r="FY182" s="318"/>
      <c r="FZ182" s="318"/>
      <c r="GA182" s="318"/>
      <c r="GB182" s="318"/>
      <c r="GC182" s="319"/>
      <c r="GD182" s="15"/>
      <c r="GE182" s="329"/>
      <c r="GF182" s="329"/>
      <c r="GG182" s="329"/>
      <c r="GH182" s="329"/>
      <c r="GI182" s="329"/>
      <c r="GJ182" s="329"/>
      <c r="GK182" s="319"/>
      <c r="GL182" s="319"/>
      <c r="GM182" s="329"/>
      <c r="GN182" s="318"/>
      <c r="GO182" s="318"/>
      <c r="GP182" s="318"/>
      <c r="GQ182" s="318"/>
      <c r="GR182" s="318"/>
      <c r="GS182" s="318"/>
      <c r="GU182" s="17"/>
      <c r="GV182" s="17"/>
    </row>
    <row r="183" s="2" customFormat="1" spans="2:204">
      <c r="B183" s="303"/>
      <c r="C183" s="306"/>
      <c r="D183" s="303"/>
      <c r="E183" s="303"/>
      <c r="F183" s="303"/>
      <c r="G183" s="306"/>
      <c r="H183" s="303"/>
      <c r="I183" s="303"/>
      <c r="J183" s="303"/>
      <c r="K183" s="303"/>
      <c r="L183" s="303"/>
      <c r="M183" s="303"/>
      <c r="N183" s="303"/>
      <c r="AL183" s="316"/>
      <c r="AN183" s="316"/>
      <c r="AP183" s="316"/>
      <c r="AR183" s="316"/>
      <c r="AU183" s="316"/>
      <c r="AW183" s="316"/>
      <c r="AY183" s="316"/>
      <c r="BA183" s="316"/>
      <c r="CD183" s="318"/>
      <c r="CE183" s="318"/>
      <c r="CF183" s="318"/>
      <c r="CG183" s="318"/>
      <c r="CH183" s="318"/>
      <c r="CI183" s="318"/>
      <c r="CJ183" s="318"/>
      <c r="CK183" s="318"/>
      <c r="CL183" s="318"/>
      <c r="CM183" s="318"/>
      <c r="CN183" s="318"/>
      <c r="CO183" s="318"/>
      <c r="CP183" s="318"/>
      <c r="CQ183" s="318"/>
      <c r="CR183" s="318"/>
      <c r="CS183" s="318"/>
      <c r="CT183" s="318"/>
      <c r="CU183" s="318"/>
      <c r="CV183" s="318"/>
      <c r="CW183" s="318"/>
      <c r="CX183" s="318"/>
      <c r="CY183" s="318"/>
      <c r="CZ183" s="318"/>
      <c r="DA183" s="318"/>
      <c r="DB183" s="318"/>
      <c r="DC183" s="318"/>
      <c r="DD183" s="318"/>
      <c r="DE183" s="318"/>
      <c r="DF183" s="318"/>
      <c r="DG183" s="318"/>
      <c r="DH183" s="318"/>
      <c r="DI183" s="321"/>
      <c r="DJ183" s="318"/>
      <c r="DK183" s="318"/>
      <c r="DL183" s="318"/>
      <c r="DM183" s="318"/>
      <c r="DN183" s="318"/>
      <c r="DO183" s="318"/>
      <c r="DP183" s="318"/>
      <c r="DQ183" s="318"/>
      <c r="DR183" s="318"/>
      <c r="DS183" s="318"/>
      <c r="DT183" s="318"/>
      <c r="DU183" s="318"/>
      <c r="DV183" s="318"/>
      <c r="DW183" s="318"/>
      <c r="DX183" s="318"/>
      <c r="DY183" s="321"/>
      <c r="DZ183" s="318"/>
      <c r="EA183" s="318"/>
      <c r="EB183" s="318"/>
      <c r="EC183" s="318"/>
      <c r="ED183" s="318"/>
      <c r="EE183" s="318"/>
      <c r="EF183" s="318"/>
      <c r="EG183" s="318"/>
      <c r="EH183" s="318"/>
      <c r="EI183" s="318"/>
      <c r="EJ183" s="318"/>
      <c r="EK183" s="318"/>
      <c r="EL183" s="318"/>
      <c r="EM183" s="318"/>
      <c r="EN183" s="318"/>
      <c r="EO183" s="318"/>
      <c r="EP183" s="318"/>
      <c r="EQ183" s="318"/>
      <c r="ER183" s="318"/>
      <c r="FG183" s="318"/>
      <c r="FH183" s="318"/>
      <c r="FI183" s="318"/>
      <c r="FJ183" s="318"/>
      <c r="FK183" s="318"/>
      <c r="FL183" s="318"/>
      <c r="FM183" s="318"/>
      <c r="FN183" s="318"/>
      <c r="FO183" s="318"/>
      <c r="FP183" s="318"/>
      <c r="FQ183" s="318"/>
      <c r="FR183" s="318"/>
      <c r="FS183" s="318"/>
      <c r="FT183" s="318"/>
      <c r="FU183" s="318"/>
      <c r="FV183" s="15"/>
      <c r="FW183" s="318"/>
      <c r="FX183" s="318"/>
      <c r="FY183" s="318"/>
      <c r="FZ183" s="318"/>
      <c r="GA183" s="318"/>
      <c r="GB183" s="318"/>
      <c r="GC183" s="319"/>
      <c r="GD183" s="15"/>
      <c r="GE183" s="329"/>
      <c r="GF183" s="329"/>
      <c r="GG183" s="329"/>
      <c r="GH183" s="329"/>
      <c r="GI183" s="329"/>
      <c r="GJ183" s="329"/>
      <c r="GK183" s="319"/>
      <c r="GL183" s="319"/>
      <c r="GM183" s="329"/>
      <c r="GN183" s="318"/>
      <c r="GO183" s="318"/>
      <c r="GP183" s="318"/>
      <c r="GQ183" s="318"/>
      <c r="GR183" s="318"/>
      <c r="GS183" s="318"/>
      <c r="GU183" s="17"/>
      <c r="GV183" s="17"/>
    </row>
    <row r="184" s="2" customFormat="1" spans="2:204">
      <c r="B184" s="303"/>
      <c r="C184" s="306"/>
      <c r="D184" s="303"/>
      <c r="E184" s="303"/>
      <c r="F184" s="303"/>
      <c r="G184" s="306"/>
      <c r="H184" s="303"/>
      <c r="I184" s="303"/>
      <c r="J184" s="303"/>
      <c r="K184" s="303"/>
      <c r="L184" s="303"/>
      <c r="M184" s="303"/>
      <c r="N184" s="303"/>
      <c r="AL184" s="316"/>
      <c r="AN184" s="316"/>
      <c r="AP184" s="316"/>
      <c r="AR184" s="316"/>
      <c r="AU184" s="316"/>
      <c r="AW184" s="316"/>
      <c r="AY184" s="316"/>
      <c r="BA184" s="316"/>
      <c r="CD184" s="318"/>
      <c r="CE184" s="318"/>
      <c r="CF184" s="318"/>
      <c r="CG184" s="318"/>
      <c r="CH184" s="318"/>
      <c r="CI184" s="318"/>
      <c r="CJ184" s="318"/>
      <c r="CK184" s="318"/>
      <c r="CL184" s="318"/>
      <c r="CM184" s="318"/>
      <c r="CN184" s="318"/>
      <c r="CO184" s="318"/>
      <c r="CP184" s="318"/>
      <c r="CQ184" s="318"/>
      <c r="CR184" s="318"/>
      <c r="CS184" s="318"/>
      <c r="CT184" s="318"/>
      <c r="CU184" s="318"/>
      <c r="CV184" s="318"/>
      <c r="CW184" s="318"/>
      <c r="CX184" s="318"/>
      <c r="CY184" s="318"/>
      <c r="CZ184" s="318"/>
      <c r="DA184" s="318"/>
      <c r="DB184" s="318"/>
      <c r="DC184" s="318"/>
      <c r="DD184" s="318"/>
      <c r="DE184" s="318"/>
      <c r="DF184" s="318"/>
      <c r="DG184" s="318"/>
      <c r="DH184" s="318"/>
      <c r="DI184" s="321"/>
      <c r="DJ184" s="318"/>
      <c r="DK184" s="318"/>
      <c r="DL184" s="318"/>
      <c r="DM184" s="318"/>
      <c r="DN184" s="318"/>
      <c r="DO184" s="318"/>
      <c r="DP184" s="318"/>
      <c r="DQ184" s="318"/>
      <c r="DR184" s="318"/>
      <c r="DS184" s="318"/>
      <c r="DT184" s="318"/>
      <c r="DU184" s="318"/>
      <c r="DV184" s="318"/>
      <c r="DW184" s="318"/>
      <c r="DX184" s="318"/>
      <c r="DY184" s="321"/>
      <c r="DZ184" s="318"/>
      <c r="EA184" s="318"/>
      <c r="EB184" s="318"/>
      <c r="EC184" s="318"/>
      <c r="ED184" s="318"/>
      <c r="EE184" s="318"/>
      <c r="EF184" s="318"/>
      <c r="EG184" s="318"/>
      <c r="EH184" s="318"/>
      <c r="EI184" s="318"/>
      <c r="EJ184" s="318"/>
      <c r="EK184" s="318"/>
      <c r="EL184" s="318"/>
      <c r="EM184" s="318"/>
      <c r="EN184" s="318"/>
      <c r="EO184" s="318"/>
      <c r="EP184" s="318"/>
      <c r="EQ184" s="318"/>
      <c r="ER184" s="318"/>
      <c r="FG184" s="318"/>
      <c r="FH184" s="318"/>
      <c r="FI184" s="318"/>
      <c r="FJ184" s="318"/>
      <c r="FK184" s="318"/>
      <c r="FL184" s="318"/>
      <c r="FM184" s="318"/>
      <c r="FN184" s="318"/>
      <c r="FO184" s="318"/>
      <c r="FP184" s="318"/>
      <c r="FQ184" s="318"/>
      <c r="FR184" s="318"/>
      <c r="FS184" s="318"/>
      <c r="FT184" s="318"/>
      <c r="FU184" s="318"/>
      <c r="FV184" s="15"/>
      <c r="FW184" s="318"/>
      <c r="FX184" s="318"/>
      <c r="FY184" s="318"/>
      <c r="FZ184" s="318"/>
      <c r="GA184" s="318"/>
      <c r="GB184" s="318"/>
      <c r="GC184" s="319"/>
      <c r="GD184" s="15"/>
      <c r="GE184" s="329"/>
      <c r="GF184" s="329"/>
      <c r="GG184" s="329"/>
      <c r="GH184" s="329"/>
      <c r="GI184" s="329"/>
      <c r="GJ184" s="329"/>
      <c r="GK184" s="319"/>
      <c r="GL184" s="319"/>
      <c r="GM184" s="329"/>
      <c r="GN184" s="318"/>
      <c r="GO184" s="318"/>
      <c r="GP184" s="318"/>
      <c r="GQ184" s="318"/>
      <c r="GR184" s="318"/>
      <c r="GS184" s="318"/>
      <c r="GU184" s="17"/>
      <c r="GV184" s="17"/>
    </row>
    <row r="185" s="2" customFormat="1" spans="2:204">
      <c r="B185" s="303"/>
      <c r="C185" s="306"/>
      <c r="D185" s="303"/>
      <c r="E185" s="303"/>
      <c r="F185" s="303"/>
      <c r="G185" s="306"/>
      <c r="H185" s="303"/>
      <c r="I185" s="303"/>
      <c r="J185" s="303"/>
      <c r="K185" s="303"/>
      <c r="L185" s="303"/>
      <c r="M185" s="303"/>
      <c r="N185" s="303"/>
      <c r="AL185" s="316"/>
      <c r="AN185" s="316"/>
      <c r="AP185" s="316"/>
      <c r="AR185" s="316"/>
      <c r="AU185" s="316"/>
      <c r="AW185" s="316"/>
      <c r="AY185" s="316"/>
      <c r="BA185" s="316"/>
      <c r="CD185" s="318"/>
      <c r="CE185" s="318"/>
      <c r="CF185" s="318"/>
      <c r="CG185" s="318"/>
      <c r="CH185" s="318"/>
      <c r="CI185" s="318"/>
      <c r="CJ185" s="318"/>
      <c r="CK185" s="318"/>
      <c r="CL185" s="318"/>
      <c r="CM185" s="318"/>
      <c r="CN185" s="318"/>
      <c r="CO185" s="318"/>
      <c r="CP185" s="318"/>
      <c r="CQ185" s="318"/>
      <c r="CR185" s="318"/>
      <c r="CS185" s="318"/>
      <c r="CT185" s="318"/>
      <c r="CU185" s="318"/>
      <c r="CV185" s="318"/>
      <c r="CW185" s="318"/>
      <c r="CX185" s="318"/>
      <c r="CY185" s="318"/>
      <c r="CZ185" s="318"/>
      <c r="DA185" s="318"/>
      <c r="DB185" s="318"/>
      <c r="DC185" s="318"/>
      <c r="DD185" s="318"/>
      <c r="DE185" s="318"/>
      <c r="DF185" s="318"/>
      <c r="DG185" s="318"/>
      <c r="DH185" s="318"/>
      <c r="DI185" s="321"/>
      <c r="DJ185" s="318"/>
      <c r="DK185" s="318"/>
      <c r="DL185" s="318"/>
      <c r="DM185" s="318"/>
      <c r="DN185" s="318"/>
      <c r="DO185" s="318"/>
      <c r="DP185" s="318"/>
      <c r="DQ185" s="318"/>
      <c r="DR185" s="318"/>
      <c r="DS185" s="318"/>
      <c r="DT185" s="318"/>
      <c r="DU185" s="318"/>
      <c r="DV185" s="318"/>
      <c r="DW185" s="318"/>
      <c r="DX185" s="318"/>
      <c r="DY185" s="321"/>
      <c r="DZ185" s="318"/>
      <c r="EA185" s="318"/>
      <c r="EB185" s="318"/>
      <c r="EC185" s="318"/>
      <c r="ED185" s="318"/>
      <c r="EE185" s="318"/>
      <c r="EF185" s="318"/>
      <c r="EG185" s="318"/>
      <c r="EH185" s="318"/>
      <c r="EI185" s="318"/>
      <c r="EJ185" s="318"/>
      <c r="EK185" s="318"/>
      <c r="EL185" s="318"/>
      <c r="EM185" s="318"/>
      <c r="EN185" s="318"/>
      <c r="EO185" s="318"/>
      <c r="EP185" s="318"/>
      <c r="EQ185" s="318"/>
      <c r="ER185" s="318"/>
      <c r="FG185" s="318"/>
      <c r="FH185" s="318"/>
      <c r="FI185" s="318"/>
      <c r="FJ185" s="318"/>
      <c r="FK185" s="318"/>
      <c r="FL185" s="318"/>
      <c r="FM185" s="318"/>
      <c r="FN185" s="318"/>
      <c r="FO185" s="318"/>
      <c r="FP185" s="318"/>
      <c r="FQ185" s="318"/>
      <c r="FR185" s="318"/>
      <c r="FS185" s="318"/>
      <c r="FT185" s="318"/>
      <c r="FU185" s="318"/>
      <c r="FV185" s="15"/>
      <c r="FW185" s="318"/>
      <c r="FX185" s="318"/>
      <c r="FY185" s="318"/>
      <c r="FZ185" s="318"/>
      <c r="GA185" s="318"/>
      <c r="GB185" s="318"/>
      <c r="GC185" s="319"/>
      <c r="GD185" s="15"/>
      <c r="GE185" s="329"/>
      <c r="GF185" s="329"/>
      <c r="GG185" s="329"/>
      <c r="GH185" s="329"/>
      <c r="GI185" s="329"/>
      <c r="GJ185" s="329"/>
      <c r="GK185" s="319"/>
      <c r="GL185" s="319"/>
      <c r="GM185" s="329"/>
      <c r="GN185" s="318"/>
      <c r="GO185" s="318"/>
      <c r="GP185" s="318"/>
      <c r="GQ185" s="318"/>
      <c r="GR185" s="318"/>
      <c r="GS185" s="318"/>
      <c r="GU185" s="17"/>
      <c r="GV185" s="17"/>
    </row>
    <row r="186" s="2" customFormat="1" spans="2:204">
      <c r="B186" s="303"/>
      <c r="C186" s="306"/>
      <c r="D186" s="303"/>
      <c r="E186" s="303"/>
      <c r="F186" s="303"/>
      <c r="G186" s="306"/>
      <c r="H186" s="303"/>
      <c r="I186" s="303"/>
      <c r="J186" s="303"/>
      <c r="K186" s="303"/>
      <c r="L186" s="303"/>
      <c r="M186" s="303"/>
      <c r="N186" s="303"/>
      <c r="AL186" s="316"/>
      <c r="AN186" s="316"/>
      <c r="AP186" s="316"/>
      <c r="AR186" s="316"/>
      <c r="AU186" s="316"/>
      <c r="AW186" s="316"/>
      <c r="AY186" s="316"/>
      <c r="BA186" s="316"/>
      <c r="CD186" s="318"/>
      <c r="CE186" s="318"/>
      <c r="CF186" s="318"/>
      <c r="CG186" s="318"/>
      <c r="CH186" s="318"/>
      <c r="CI186" s="318"/>
      <c r="CJ186" s="318"/>
      <c r="CK186" s="318"/>
      <c r="CL186" s="318"/>
      <c r="CM186" s="318"/>
      <c r="CN186" s="318"/>
      <c r="CO186" s="318"/>
      <c r="CP186" s="318"/>
      <c r="CQ186" s="318"/>
      <c r="CR186" s="318"/>
      <c r="CS186" s="318"/>
      <c r="CT186" s="318"/>
      <c r="CU186" s="318"/>
      <c r="CV186" s="318"/>
      <c r="CW186" s="318"/>
      <c r="CX186" s="318"/>
      <c r="CY186" s="318"/>
      <c r="CZ186" s="318"/>
      <c r="DA186" s="318"/>
      <c r="DB186" s="318"/>
      <c r="DC186" s="318"/>
      <c r="DD186" s="318"/>
      <c r="DE186" s="318"/>
      <c r="DF186" s="318"/>
      <c r="DG186" s="318"/>
      <c r="DH186" s="318"/>
      <c r="DI186" s="321"/>
      <c r="DJ186" s="318"/>
      <c r="DK186" s="318"/>
      <c r="DL186" s="318"/>
      <c r="DM186" s="318"/>
      <c r="DN186" s="318"/>
      <c r="DO186" s="318"/>
      <c r="DP186" s="318"/>
      <c r="DQ186" s="318"/>
      <c r="DR186" s="318"/>
      <c r="DS186" s="318"/>
      <c r="DT186" s="318"/>
      <c r="DU186" s="318"/>
      <c r="DV186" s="318"/>
      <c r="DW186" s="318"/>
      <c r="DX186" s="318"/>
      <c r="DY186" s="321"/>
      <c r="DZ186" s="318"/>
      <c r="EA186" s="318"/>
      <c r="EB186" s="318"/>
      <c r="EC186" s="318"/>
      <c r="ED186" s="318"/>
      <c r="EE186" s="318"/>
      <c r="EF186" s="318"/>
      <c r="EG186" s="318"/>
      <c r="EH186" s="318"/>
      <c r="EI186" s="318"/>
      <c r="EJ186" s="318"/>
      <c r="EK186" s="318"/>
      <c r="EL186" s="318"/>
      <c r="EM186" s="318"/>
      <c r="EN186" s="318"/>
      <c r="EO186" s="318"/>
      <c r="EP186" s="318"/>
      <c r="EQ186" s="318"/>
      <c r="ER186" s="318"/>
      <c r="FG186" s="318"/>
      <c r="FH186" s="318"/>
      <c r="FI186" s="318"/>
      <c r="FJ186" s="318"/>
      <c r="FK186" s="318"/>
      <c r="FL186" s="318"/>
      <c r="FM186" s="318"/>
      <c r="FN186" s="318"/>
      <c r="FO186" s="318"/>
      <c r="FP186" s="318"/>
      <c r="FQ186" s="318"/>
      <c r="FR186" s="318"/>
      <c r="FS186" s="318"/>
      <c r="FT186" s="318"/>
      <c r="FU186" s="318"/>
      <c r="FV186" s="15"/>
      <c r="FW186" s="318"/>
      <c r="FX186" s="318"/>
      <c r="FY186" s="318"/>
      <c r="FZ186" s="318"/>
      <c r="GA186" s="318"/>
      <c r="GB186" s="318"/>
      <c r="GC186" s="319"/>
      <c r="GD186" s="15"/>
      <c r="GE186" s="329"/>
      <c r="GF186" s="329"/>
      <c r="GG186" s="329"/>
      <c r="GH186" s="329"/>
      <c r="GI186" s="329"/>
      <c r="GJ186" s="329"/>
      <c r="GK186" s="319"/>
      <c r="GL186" s="319"/>
      <c r="GM186" s="329"/>
      <c r="GN186" s="318"/>
      <c r="GO186" s="318"/>
      <c r="GP186" s="318"/>
      <c r="GQ186" s="318"/>
      <c r="GR186" s="318"/>
      <c r="GS186" s="318"/>
      <c r="GU186" s="17"/>
      <c r="GV186" s="17"/>
    </row>
    <row r="187" s="2" customFormat="1" spans="2:204">
      <c r="B187" s="303"/>
      <c r="C187" s="306"/>
      <c r="D187" s="303"/>
      <c r="E187" s="303"/>
      <c r="F187" s="303"/>
      <c r="G187" s="306"/>
      <c r="H187" s="303"/>
      <c r="I187" s="303"/>
      <c r="J187" s="303"/>
      <c r="K187" s="303"/>
      <c r="L187" s="303"/>
      <c r="M187" s="303"/>
      <c r="N187" s="303"/>
      <c r="AL187" s="316"/>
      <c r="AN187" s="316"/>
      <c r="AP187" s="316"/>
      <c r="AR187" s="316"/>
      <c r="AU187" s="316"/>
      <c r="AW187" s="316"/>
      <c r="AY187" s="316"/>
      <c r="BA187" s="316"/>
      <c r="CD187" s="318"/>
      <c r="CE187" s="318"/>
      <c r="CF187" s="318"/>
      <c r="CG187" s="318"/>
      <c r="CH187" s="318"/>
      <c r="CI187" s="318"/>
      <c r="CJ187" s="318"/>
      <c r="CK187" s="318"/>
      <c r="CL187" s="318"/>
      <c r="CM187" s="318"/>
      <c r="CN187" s="318"/>
      <c r="CO187" s="318"/>
      <c r="CP187" s="318"/>
      <c r="CQ187" s="318"/>
      <c r="CR187" s="318"/>
      <c r="CS187" s="318"/>
      <c r="CT187" s="318"/>
      <c r="CU187" s="318"/>
      <c r="CV187" s="318"/>
      <c r="CW187" s="318"/>
      <c r="CX187" s="318"/>
      <c r="CY187" s="318"/>
      <c r="CZ187" s="318"/>
      <c r="DA187" s="318"/>
      <c r="DB187" s="318"/>
      <c r="DC187" s="318"/>
      <c r="DD187" s="318"/>
      <c r="DE187" s="318"/>
      <c r="DF187" s="318"/>
      <c r="DG187" s="318"/>
      <c r="DH187" s="318"/>
      <c r="DI187" s="321"/>
      <c r="DJ187" s="318"/>
      <c r="DK187" s="318"/>
      <c r="DL187" s="318"/>
      <c r="DM187" s="318"/>
      <c r="DN187" s="318"/>
      <c r="DO187" s="318"/>
      <c r="DP187" s="318"/>
      <c r="DQ187" s="318"/>
      <c r="DR187" s="318"/>
      <c r="DS187" s="318"/>
      <c r="DT187" s="318"/>
      <c r="DU187" s="318"/>
      <c r="DV187" s="318"/>
      <c r="DW187" s="318"/>
      <c r="DX187" s="318"/>
      <c r="DY187" s="321"/>
      <c r="DZ187" s="318"/>
      <c r="EA187" s="318"/>
      <c r="EB187" s="318"/>
      <c r="EC187" s="318"/>
      <c r="ED187" s="318"/>
      <c r="EE187" s="318"/>
      <c r="EF187" s="318"/>
      <c r="EG187" s="318"/>
      <c r="EH187" s="318"/>
      <c r="EI187" s="318"/>
      <c r="EJ187" s="318"/>
      <c r="EK187" s="318"/>
      <c r="EL187" s="318"/>
      <c r="EM187" s="318"/>
      <c r="EN187" s="318"/>
      <c r="EO187" s="318"/>
      <c r="EP187" s="318"/>
      <c r="EQ187" s="318"/>
      <c r="ER187" s="318"/>
      <c r="FG187" s="318"/>
      <c r="FH187" s="318"/>
      <c r="FI187" s="318"/>
      <c r="FJ187" s="318"/>
      <c r="FK187" s="318"/>
      <c r="FL187" s="318"/>
      <c r="FM187" s="318"/>
      <c r="FN187" s="318"/>
      <c r="FO187" s="318"/>
      <c r="FP187" s="318"/>
      <c r="FQ187" s="318"/>
      <c r="FR187" s="318"/>
      <c r="FS187" s="318"/>
      <c r="FT187" s="318"/>
      <c r="FU187" s="318"/>
      <c r="FV187" s="15"/>
      <c r="FW187" s="318"/>
      <c r="FX187" s="318"/>
      <c r="FY187" s="318"/>
      <c r="FZ187" s="318"/>
      <c r="GA187" s="318"/>
      <c r="GB187" s="318"/>
      <c r="GC187" s="319"/>
      <c r="GD187" s="15"/>
      <c r="GE187" s="329"/>
      <c r="GF187" s="329"/>
      <c r="GG187" s="329"/>
      <c r="GH187" s="329"/>
      <c r="GI187" s="329"/>
      <c r="GJ187" s="329"/>
      <c r="GK187" s="319"/>
      <c r="GL187" s="319"/>
      <c r="GM187" s="329"/>
      <c r="GN187" s="318"/>
      <c r="GO187" s="318"/>
      <c r="GP187" s="318"/>
      <c r="GQ187" s="318"/>
      <c r="GR187" s="318"/>
      <c r="GS187" s="318"/>
      <c r="GU187" s="17"/>
      <c r="GV187" s="17"/>
    </row>
    <row r="188" s="2" customFormat="1" spans="2:204">
      <c r="B188" s="303"/>
      <c r="C188" s="306"/>
      <c r="D188" s="303"/>
      <c r="E188" s="303"/>
      <c r="F188" s="303"/>
      <c r="G188" s="306"/>
      <c r="H188" s="303"/>
      <c r="I188" s="303"/>
      <c r="J188" s="303"/>
      <c r="K188" s="303"/>
      <c r="L188" s="303"/>
      <c r="M188" s="303"/>
      <c r="N188" s="303"/>
      <c r="AL188" s="316"/>
      <c r="AN188" s="316"/>
      <c r="AP188" s="316"/>
      <c r="AR188" s="316"/>
      <c r="AU188" s="316"/>
      <c r="AW188" s="316"/>
      <c r="AY188" s="316"/>
      <c r="BA188" s="316"/>
      <c r="CD188" s="318"/>
      <c r="CE188" s="318"/>
      <c r="CF188" s="318"/>
      <c r="CG188" s="318"/>
      <c r="CH188" s="318"/>
      <c r="CI188" s="318"/>
      <c r="CJ188" s="318"/>
      <c r="CK188" s="318"/>
      <c r="CL188" s="318"/>
      <c r="CM188" s="318"/>
      <c r="CN188" s="318"/>
      <c r="CO188" s="318"/>
      <c r="CP188" s="318"/>
      <c r="CQ188" s="318"/>
      <c r="CR188" s="318"/>
      <c r="CS188" s="318"/>
      <c r="CT188" s="318"/>
      <c r="CU188" s="318"/>
      <c r="CV188" s="318"/>
      <c r="CW188" s="318"/>
      <c r="CX188" s="318"/>
      <c r="CY188" s="318"/>
      <c r="CZ188" s="318"/>
      <c r="DA188" s="318"/>
      <c r="DB188" s="318"/>
      <c r="DC188" s="318"/>
      <c r="DD188" s="318"/>
      <c r="DE188" s="318"/>
      <c r="DF188" s="318"/>
      <c r="DG188" s="318"/>
      <c r="DH188" s="318"/>
      <c r="DI188" s="321"/>
      <c r="DJ188" s="318"/>
      <c r="DK188" s="318"/>
      <c r="DL188" s="318"/>
      <c r="DM188" s="318"/>
      <c r="DN188" s="318"/>
      <c r="DO188" s="318"/>
      <c r="DP188" s="318"/>
      <c r="DQ188" s="318"/>
      <c r="DR188" s="318"/>
      <c r="DS188" s="318"/>
      <c r="DT188" s="318"/>
      <c r="DU188" s="318"/>
      <c r="DV188" s="318"/>
      <c r="DW188" s="318"/>
      <c r="DX188" s="318"/>
      <c r="DY188" s="321"/>
      <c r="DZ188" s="318"/>
      <c r="EA188" s="318"/>
      <c r="EB188" s="318"/>
      <c r="EC188" s="318"/>
      <c r="ED188" s="318"/>
      <c r="EE188" s="318"/>
      <c r="EF188" s="318"/>
      <c r="EG188" s="318"/>
      <c r="EH188" s="318"/>
      <c r="EI188" s="318"/>
      <c r="EJ188" s="318"/>
      <c r="EK188" s="318"/>
      <c r="EL188" s="318"/>
      <c r="EM188" s="318"/>
      <c r="EN188" s="318"/>
      <c r="EO188" s="318"/>
      <c r="EP188" s="318"/>
      <c r="EQ188" s="318"/>
      <c r="ER188" s="318"/>
      <c r="FG188" s="318"/>
      <c r="FH188" s="318"/>
      <c r="FI188" s="318"/>
      <c r="FJ188" s="318"/>
      <c r="FK188" s="318"/>
      <c r="FL188" s="318"/>
      <c r="FM188" s="318"/>
      <c r="FN188" s="318"/>
      <c r="FO188" s="318"/>
      <c r="FP188" s="318"/>
      <c r="FQ188" s="318"/>
      <c r="FR188" s="318"/>
      <c r="FS188" s="318"/>
      <c r="FT188" s="318"/>
      <c r="FU188" s="318"/>
      <c r="FV188" s="15"/>
      <c r="FW188" s="318"/>
      <c r="FX188" s="318"/>
      <c r="FY188" s="318"/>
      <c r="FZ188" s="318"/>
      <c r="GA188" s="318"/>
      <c r="GB188" s="318"/>
      <c r="GC188" s="319"/>
      <c r="GD188" s="15"/>
      <c r="GE188" s="329"/>
      <c r="GF188" s="329"/>
      <c r="GG188" s="329"/>
      <c r="GH188" s="329"/>
      <c r="GI188" s="329"/>
      <c r="GJ188" s="329"/>
      <c r="GK188" s="319"/>
      <c r="GL188" s="319"/>
      <c r="GM188" s="329"/>
      <c r="GN188" s="318"/>
      <c r="GO188" s="318"/>
      <c r="GP188" s="318"/>
      <c r="GQ188" s="318"/>
      <c r="GR188" s="318"/>
      <c r="GS188" s="318"/>
      <c r="GU188" s="17"/>
      <c r="GV188" s="17"/>
    </row>
    <row r="189" s="2" customFormat="1" spans="2:204">
      <c r="B189" s="303"/>
      <c r="C189" s="306"/>
      <c r="D189" s="303"/>
      <c r="E189" s="303"/>
      <c r="F189" s="303"/>
      <c r="G189" s="306"/>
      <c r="H189" s="303"/>
      <c r="I189" s="303"/>
      <c r="J189" s="303"/>
      <c r="K189" s="303"/>
      <c r="L189" s="303"/>
      <c r="M189" s="303"/>
      <c r="N189" s="303"/>
      <c r="AL189" s="316"/>
      <c r="AN189" s="316"/>
      <c r="AP189" s="316"/>
      <c r="AR189" s="316"/>
      <c r="AU189" s="316"/>
      <c r="AW189" s="316"/>
      <c r="AY189" s="316"/>
      <c r="BA189" s="316"/>
      <c r="CD189" s="318"/>
      <c r="CE189" s="318"/>
      <c r="CF189" s="318"/>
      <c r="CG189" s="318"/>
      <c r="CH189" s="318"/>
      <c r="CI189" s="318"/>
      <c r="CJ189" s="318"/>
      <c r="CK189" s="318"/>
      <c r="CL189" s="318"/>
      <c r="CM189" s="318"/>
      <c r="CN189" s="318"/>
      <c r="CO189" s="318"/>
      <c r="CP189" s="318"/>
      <c r="CQ189" s="318"/>
      <c r="CR189" s="318"/>
      <c r="CS189" s="318"/>
      <c r="CT189" s="318"/>
      <c r="CU189" s="318"/>
      <c r="CV189" s="318"/>
      <c r="CW189" s="318"/>
      <c r="CX189" s="318"/>
      <c r="CY189" s="318"/>
      <c r="CZ189" s="318"/>
      <c r="DA189" s="318"/>
      <c r="DB189" s="318"/>
      <c r="DC189" s="318"/>
      <c r="DD189" s="318"/>
      <c r="DE189" s="318"/>
      <c r="DF189" s="318"/>
      <c r="DG189" s="318"/>
      <c r="DH189" s="318"/>
      <c r="DI189" s="321"/>
      <c r="DJ189" s="318"/>
      <c r="DK189" s="318"/>
      <c r="DL189" s="318"/>
      <c r="DM189" s="318"/>
      <c r="DN189" s="318"/>
      <c r="DO189" s="318"/>
      <c r="DP189" s="318"/>
      <c r="DQ189" s="318"/>
      <c r="DR189" s="318"/>
      <c r="DS189" s="318"/>
      <c r="DT189" s="318"/>
      <c r="DU189" s="318"/>
      <c r="DV189" s="318"/>
      <c r="DW189" s="318"/>
      <c r="DX189" s="318"/>
      <c r="DY189" s="321"/>
      <c r="DZ189" s="318"/>
      <c r="EA189" s="318"/>
      <c r="EB189" s="318"/>
      <c r="EC189" s="318"/>
      <c r="ED189" s="318"/>
      <c r="EE189" s="318"/>
      <c r="EF189" s="318"/>
      <c r="EG189" s="318"/>
      <c r="EH189" s="318"/>
      <c r="EI189" s="318"/>
      <c r="EJ189" s="318"/>
      <c r="EK189" s="318"/>
      <c r="EL189" s="318"/>
      <c r="EM189" s="318"/>
      <c r="EN189" s="318"/>
      <c r="EO189" s="318"/>
      <c r="EP189" s="318"/>
      <c r="EQ189" s="318"/>
      <c r="ER189" s="318"/>
      <c r="FG189" s="318"/>
      <c r="FH189" s="318"/>
      <c r="FI189" s="318"/>
      <c r="FJ189" s="318"/>
      <c r="FK189" s="318"/>
      <c r="FL189" s="318"/>
      <c r="FM189" s="318"/>
      <c r="FN189" s="318"/>
      <c r="FO189" s="318"/>
      <c r="FP189" s="318"/>
      <c r="FQ189" s="318"/>
      <c r="FR189" s="318"/>
      <c r="FS189" s="318"/>
      <c r="FT189" s="318"/>
      <c r="FU189" s="318"/>
      <c r="FV189" s="15"/>
      <c r="FW189" s="318"/>
      <c r="FX189" s="318"/>
      <c r="FY189" s="318"/>
      <c r="FZ189" s="318"/>
      <c r="GA189" s="318"/>
      <c r="GB189" s="318"/>
      <c r="GC189" s="319"/>
      <c r="GD189" s="15"/>
      <c r="GE189" s="329"/>
      <c r="GF189" s="329"/>
      <c r="GG189" s="329"/>
      <c r="GH189" s="329"/>
      <c r="GI189" s="329"/>
      <c r="GJ189" s="329"/>
      <c r="GK189" s="319"/>
      <c r="GL189" s="319"/>
      <c r="GM189" s="329"/>
      <c r="GN189" s="318"/>
      <c r="GO189" s="318"/>
      <c r="GP189" s="318"/>
      <c r="GQ189" s="318"/>
      <c r="GR189" s="318"/>
      <c r="GS189" s="318"/>
      <c r="GU189" s="17"/>
      <c r="GV189" s="17"/>
    </row>
    <row r="190" s="2" customFormat="1" spans="2:204">
      <c r="B190" s="303"/>
      <c r="C190" s="306"/>
      <c r="D190" s="303"/>
      <c r="E190" s="303"/>
      <c r="F190" s="303"/>
      <c r="G190" s="306"/>
      <c r="H190" s="303"/>
      <c r="I190" s="303"/>
      <c r="J190" s="303"/>
      <c r="K190" s="303"/>
      <c r="L190" s="303"/>
      <c r="M190" s="303"/>
      <c r="N190" s="303"/>
      <c r="AL190" s="316"/>
      <c r="AN190" s="316"/>
      <c r="AP190" s="316"/>
      <c r="AR190" s="316"/>
      <c r="AU190" s="316"/>
      <c r="AW190" s="316"/>
      <c r="AY190" s="316"/>
      <c r="BA190" s="316"/>
      <c r="CD190" s="318"/>
      <c r="CE190" s="318"/>
      <c r="CF190" s="318"/>
      <c r="CG190" s="318"/>
      <c r="CH190" s="318"/>
      <c r="CI190" s="318"/>
      <c r="CJ190" s="318"/>
      <c r="CK190" s="318"/>
      <c r="CL190" s="318"/>
      <c r="CM190" s="318"/>
      <c r="CN190" s="318"/>
      <c r="CO190" s="318"/>
      <c r="CP190" s="318"/>
      <c r="CQ190" s="318"/>
      <c r="CR190" s="318"/>
      <c r="CS190" s="318"/>
      <c r="CT190" s="318"/>
      <c r="CU190" s="318"/>
      <c r="CV190" s="318"/>
      <c r="CW190" s="318"/>
      <c r="CX190" s="318"/>
      <c r="CY190" s="318"/>
      <c r="CZ190" s="318"/>
      <c r="DA190" s="318"/>
      <c r="DB190" s="318"/>
      <c r="DC190" s="318"/>
      <c r="DD190" s="318"/>
      <c r="DE190" s="318"/>
      <c r="DF190" s="318"/>
      <c r="DG190" s="318"/>
      <c r="DH190" s="318"/>
      <c r="DI190" s="321"/>
      <c r="DJ190" s="318"/>
      <c r="DK190" s="318"/>
      <c r="DL190" s="318"/>
      <c r="DM190" s="318"/>
      <c r="DN190" s="318"/>
      <c r="DO190" s="318"/>
      <c r="DP190" s="318"/>
      <c r="DQ190" s="318"/>
      <c r="DR190" s="318"/>
      <c r="DS190" s="318"/>
      <c r="DT190" s="318"/>
      <c r="DU190" s="318"/>
      <c r="DV190" s="318"/>
      <c r="DW190" s="318"/>
      <c r="DX190" s="318"/>
      <c r="DY190" s="321"/>
      <c r="DZ190" s="318"/>
      <c r="EA190" s="318"/>
      <c r="EB190" s="318"/>
      <c r="EC190" s="318"/>
      <c r="ED190" s="318"/>
      <c r="EE190" s="318"/>
      <c r="EF190" s="318"/>
      <c r="EG190" s="318"/>
      <c r="EH190" s="318"/>
      <c r="EI190" s="318"/>
      <c r="EJ190" s="318"/>
      <c r="EK190" s="318"/>
      <c r="EL190" s="318"/>
      <c r="EM190" s="318"/>
      <c r="EN190" s="318"/>
      <c r="EO190" s="318"/>
      <c r="EP190" s="318"/>
      <c r="EQ190" s="318"/>
      <c r="ER190" s="318"/>
      <c r="FG190" s="318"/>
      <c r="FH190" s="318"/>
      <c r="FI190" s="318"/>
      <c r="FJ190" s="318"/>
      <c r="FK190" s="318"/>
      <c r="FL190" s="318"/>
      <c r="FM190" s="318"/>
      <c r="FN190" s="318"/>
      <c r="FO190" s="318"/>
      <c r="FP190" s="318"/>
      <c r="FQ190" s="318"/>
      <c r="FR190" s="318"/>
      <c r="FS190" s="318"/>
      <c r="FT190" s="318"/>
      <c r="FU190" s="318"/>
      <c r="FV190" s="15"/>
      <c r="FW190" s="318"/>
      <c r="FX190" s="318"/>
      <c r="FY190" s="318"/>
      <c r="FZ190" s="318"/>
      <c r="GA190" s="318"/>
      <c r="GB190" s="318"/>
      <c r="GC190" s="319"/>
      <c r="GD190" s="15"/>
      <c r="GE190" s="329"/>
      <c r="GF190" s="329"/>
      <c r="GG190" s="329"/>
      <c r="GH190" s="329"/>
      <c r="GI190" s="329"/>
      <c r="GJ190" s="329"/>
      <c r="GK190" s="319"/>
      <c r="GL190" s="319"/>
      <c r="GM190" s="329"/>
      <c r="GN190" s="318"/>
      <c r="GO190" s="318"/>
      <c r="GP190" s="318"/>
      <c r="GQ190" s="318"/>
      <c r="GR190" s="318"/>
      <c r="GS190" s="318"/>
      <c r="GU190" s="17"/>
      <c r="GV190" s="17"/>
    </row>
    <row r="191" s="2" customFormat="1" spans="2:204">
      <c r="B191" s="303"/>
      <c r="C191" s="306"/>
      <c r="D191" s="303"/>
      <c r="E191" s="303"/>
      <c r="F191" s="303"/>
      <c r="G191" s="306"/>
      <c r="H191" s="303"/>
      <c r="I191" s="303"/>
      <c r="J191" s="303"/>
      <c r="K191" s="303"/>
      <c r="L191" s="303"/>
      <c r="M191" s="303"/>
      <c r="N191" s="303"/>
      <c r="AL191" s="316"/>
      <c r="AN191" s="316"/>
      <c r="AP191" s="316"/>
      <c r="AR191" s="316"/>
      <c r="AU191" s="316"/>
      <c r="AW191" s="316"/>
      <c r="AY191" s="316"/>
      <c r="BA191" s="316"/>
      <c r="CD191" s="318"/>
      <c r="CE191" s="318"/>
      <c r="CF191" s="318"/>
      <c r="CG191" s="318"/>
      <c r="CH191" s="318"/>
      <c r="CI191" s="318"/>
      <c r="CJ191" s="318"/>
      <c r="CK191" s="318"/>
      <c r="CL191" s="318"/>
      <c r="CM191" s="318"/>
      <c r="CN191" s="318"/>
      <c r="CO191" s="318"/>
      <c r="CP191" s="318"/>
      <c r="CQ191" s="318"/>
      <c r="CR191" s="318"/>
      <c r="CS191" s="318"/>
      <c r="CT191" s="318"/>
      <c r="CU191" s="318"/>
      <c r="CV191" s="318"/>
      <c r="CW191" s="318"/>
      <c r="CX191" s="318"/>
      <c r="CY191" s="318"/>
      <c r="CZ191" s="318"/>
      <c r="DA191" s="318"/>
      <c r="DB191" s="318"/>
      <c r="DC191" s="318"/>
      <c r="DD191" s="318"/>
      <c r="DE191" s="318"/>
      <c r="DF191" s="318"/>
      <c r="DG191" s="318"/>
      <c r="DH191" s="318"/>
      <c r="DI191" s="321"/>
      <c r="DJ191" s="318"/>
      <c r="DK191" s="318"/>
      <c r="DL191" s="318"/>
      <c r="DM191" s="318"/>
      <c r="DN191" s="318"/>
      <c r="DO191" s="318"/>
      <c r="DP191" s="318"/>
      <c r="DQ191" s="318"/>
      <c r="DR191" s="318"/>
      <c r="DS191" s="318"/>
      <c r="DT191" s="318"/>
      <c r="DU191" s="318"/>
      <c r="DV191" s="318"/>
      <c r="DW191" s="318"/>
      <c r="DX191" s="318"/>
      <c r="DY191" s="321"/>
      <c r="DZ191" s="318"/>
      <c r="EA191" s="318"/>
      <c r="EB191" s="318"/>
      <c r="EC191" s="318"/>
      <c r="ED191" s="318"/>
      <c r="EE191" s="318"/>
      <c r="EF191" s="318"/>
      <c r="EG191" s="318"/>
      <c r="EH191" s="318"/>
      <c r="EI191" s="318"/>
      <c r="EJ191" s="318"/>
      <c r="EK191" s="318"/>
      <c r="EL191" s="318"/>
      <c r="EM191" s="318"/>
      <c r="EN191" s="318"/>
      <c r="EO191" s="318"/>
      <c r="EP191" s="318"/>
      <c r="EQ191" s="318"/>
      <c r="ER191" s="318"/>
      <c r="FG191" s="318"/>
      <c r="FH191" s="318"/>
      <c r="FI191" s="318"/>
      <c r="FJ191" s="318"/>
      <c r="FK191" s="318"/>
      <c r="FL191" s="318"/>
      <c r="FM191" s="318"/>
      <c r="FN191" s="318"/>
      <c r="FO191" s="318"/>
      <c r="FP191" s="318"/>
      <c r="FQ191" s="318"/>
      <c r="FR191" s="318"/>
      <c r="FS191" s="318"/>
      <c r="FT191" s="318"/>
      <c r="FU191" s="318"/>
      <c r="FV191" s="15"/>
      <c r="FW191" s="318"/>
      <c r="FX191" s="318"/>
      <c r="FY191" s="318"/>
      <c r="FZ191" s="318"/>
      <c r="GA191" s="318"/>
      <c r="GB191" s="318"/>
      <c r="GC191" s="319"/>
      <c r="GD191" s="15"/>
      <c r="GE191" s="329"/>
      <c r="GF191" s="329"/>
      <c r="GG191" s="329"/>
      <c r="GH191" s="329"/>
      <c r="GI191" s="329"/>
      <c r="GJ191" s="329"/>
      <c r="GK191" s="319"/>
      <c r="GL191" s="319"/>
      <c r="GM191" s="329"/>
      <c r="GN191" s="318"/>
      <c r="GO191" s="318"/>
      <c r="GP191" s="318"/>
      <c r="GQ191" s="318"/>
      <c r="GR191" s="318"/>
      <c r="GS191" s="318"/>
      <c r="GU191" s="17"/>
      <c r="GV191" s="17"/>
    </row>
    <row r="192" s="2" customFormat="1" spans="2:204">
      <c r="B192" s="303"/>
      <c r="C192" s="306"/>
      <c r="D192" s="303"/>
      <c r="E192" s="303"/>
      <c r="F192" s="303"/>
      <c r="G192" s="306"/>
      <c r="H192" s="303"/>
      <c r="I192" s="303"/>
      <c r="J192" s="303"/>
      <c r="K192" s="303"/>
      <c r="L192" s="303"/>
      <c r="M192" s="303"/>
      <c r="N192" s="303"/>
      <c r="AL192" s="316"/>
      <c r="AN192" s="316"/>
      <c r="AP192" s="316"/>
      <c r="AR192" s="316"/>
      <c r="AU192" s="316"/>
      <c r="AW192" s="316"/>
      <c r="AY192" s="316"/>
      <c r="BA192" s="316"/>
      <c r="CD192" s="318"/>
      <c r="CE192" s="318"/>
      <c r="CF192" s="318"/>
      <c r="CG192" s="318"/>
      <c r="CH192" s="318"/>
      <c r="CI192" s="318"/>
      <c r="CJ192" s="318"/>
      <c r="CK192" s="318"/>
      <c r="CL192" s="318"/>
      <c r="CM192" s="318"/>
      <c r="CN192" s="318"/>
      <c r="CO192" s="318"/>
      <c r="CP192" s="318"/>
      <c r="CQ192" s="318"/>
      <c r="CR192" s="318"/>
      <c r="CS192" s="318"/>
      <c r="CT192" s="318"/>
      <c r="CU192" s="318"/>
      <c r="CV192" s="318"/>
      <c r="CW192" s="318"/>
      <c r="CX192" s="318"/>
      <c r="CY192" s="318"/>
      <c r="CZ192" s="318"/>
      <c r="DA192" s="318"/>
      <c r="DB192" s="318"/>
      <c r="DC192" s="318"/>
      <c r="DD192" s="318"/>
      <c r="DE192" s="318"/>
      <c r="DF192" s="318"/>
      <c r="DG192" s="318"/>
      <c r="DH192" s="318"/>
      <c r="DI192" s="321"/>
      <c r="DJ192" s="318"/>
      <c r="DK192" s="318"/>
      <c r="DL192" s="318"/>
      <c r="DM192" s="318"/>
      <c r="DN192" s="318"/>
      <c r="DO192" s="318"/>
      <c r="DP192" s="318"/>
      <c r="DQ192" s="318"/>
      <c r="DR192" s="318"/>
      <c r="DS192" s="318"/>
      <c r="DT192" s="318"/>
      <c r="DU192" s="318"/>
      <c r="DV192" s="318"/>
      <c r="DW192" s="318"/>
      <c r="DX192" s="318"/>
      <c r="DY192" s="321"/>
      <c r="DZ192" s="318"/>
      <c r="EA192" s="318"/>
      <c r="EB192" s="318"/>
      <c r="EC192" s="318"/>
      <c r="ED192" s="318"/>
      <c r="EE192" s="318"/>
      <c r="EF192" s="318"/>
      <c r="EG192" s="318"/>
      <c r="EH192" s="318"/>
      <c r="EI192" s="318"/>
      <c r="EJ192" s="318"/>
      <c r="EK192" s="318"/>
      <c r="EL192" s="318"/>
      <c r="EM192" s="318"/>
      <c r="EN192" s="318"/>
      <c r="EO192" s="318"/>
      <c r="EP192" s="318"/>
      <c r="EQ192" s="318"/>
      <c r="ER192" s="318"/>
      <c r="FG192" s="318"/>
      <c r="FH192" s="318"/>
      <c r="FI192" s="318"/>
      <c r="FJ192" s="318"/>
      <c r="FK192" s="318"/>
      <c r="FL192" s="318"/>
      <c r="FM192" s="318"/>
      <c r="FN192" s="318"/>
      <c r="FO192" s="318"/>
      <c r="FP192" s="318"/>
      <c r="FQ192" s="318"/>
      <c r="FR192" s="318"/>
      <c r="FS192" s="318"/>
      <c r="FT192" s="318"/>
      <c r="FU192" s="318"/>
      <c r="FV192" s="15"/>
      <c r="FW192" s="318"/>
      <c r="FX192" s="318"/>
      <c r="FY192" s="318"/>
      <c r="FZ192" s="318"/>
      <c r="GA192" s="318"/>
      <c r="GB192" s="318"/>
      <c r="GC192" s="319"/>
      <c r="GD192" s="15"/>
      <c r="GE192" s="329"/>
      <c r="GF192" s="329"/>
      <c r="GG192" s="329"/>
      <c r="GH192" s="329"/>
      <c r="GI192" s="329"/>
      <c r="GJ192" s="329"/>
      <c r="GK192" s="319"/>
      <c r="GL192" s="319"/>
      <c r="GM192" s="329"/>
      <c r="GN192" s="318"/>
      <c r="GO192" s="318"/>
      <c r="GP192" s="318"/>
      <c r="GQ192" s="318"/>
      <c r="GR192" s="318"/>
      <c r="GS192" s="318"/>
      <c r="GU192" s="17"/>
      <c r="GV192" s="17"/>
    </row>
    <row r="193" s="2" customFormat="1" spans="2:204">
      <c r="B193" s="303"/>
      <c r="C193" s="306"/>
      <c r="D193" s="303"/>
      <c r="E193" s="303"/>
      <c r="F193" s="303"/>
      <c r="G193" s="306"/>
      <c r="H193" s="303"/>
      <c r="I193" s="303"/>
      <c r="J193" s="303"/>
      <c r="K193" s="303"/>
      <c r="L193" s="303"/>
      <c r="M193" s="303"/>
      <c r="N193" s="303"/>
      <c r="AL193" s="316"/>
      <c r="AN193" s="316"/>
      <c r="AP193" s="316"/>
      <c r="AR193" s="316"/>
      <c r="AU193" s="316"/>
      <c r="AW193" s="316"/>
      <c r="AY193" s="316"/>
      <c r="BA193" s="316"/>
      <c r="CD193" s="318"/>
      <c r="CE193" s="318"/>
      <c r="CF193" s="318"/>
      <c r="CG193" s="318"/>
      <c r="CH193" s="318"/>
      <c r="CI193" s="318"/>
      <c r="CJ193" s="318"/>
      <c r="CK193" s="318"/>
      <c r="CL193" s="318"/>
      <c r="CM193" s="318"/>
      <c r="CN193" s="318"/>
      <c r="CO193" s="318"/>
      <c r="CP193" s="318"/>
      <c r="CQ193" s="318"/>
      <c r="CR193" s="318"/>
      <c r="CS193" s="318"/>
      <c r="CT193" s="318"/>
      <c r="CU193" s="318"/>
      <c r="CV193" s="318"/>
      <c r="CW193" s="318"/>
      <c r="CX193" s="318"/>
      <c r="CY193" s="318"/>
      <c r="CZ193" s="318"/>
      <c r="DA193" s="318"/>
      <c r="DB193" s="318"/>
      <c r="DC193" s="318"/>
      <c r="DD193" s="318"/>
      <c r="DE193" s="318"/>
      <c r="DF193" s="318"/>
      <c r="DG193" s="318"/>
      <c r="DH193" s="318"/>
      <c r="DI193" s="321"/>
      <c r="DJ193" s="318"/>
      <c r="DK193" s="318"/>
      <c r="DL193" s="318"/>
      <c r="DM193" s="318"/>
      <c r="DN193" s="318"/>
      <c r="DO193" s="318"/>
      <c r="DP193" s="318"/>
      <c r="DQ193" s="318"/>
      <c r="DR193" s="318"/>
      <c r="DS193" s="318"/>
      <c r="DT193" s="318"/>
      <c r="DU193" s="318"/>
      <c r="DV193" s="318"/>
      <c r="DW193" s="318"/>
      <c r="DX193" s="318"/>
      <c r="DY193" s="321"/>
      <c r="DZ193" s="318"/>
      <c r="EA193" s="318"/>
      <c r="EB193" s="318"/>
      <c r="EC193" s="318"/>
      <c r="ED193" s="318"/>
      <c r="EE193" s="318"/>
      <c r="EF193" s="318"/>
      <c r="EG193" s="318"/>
      <c r="EH193" s="318"/>
      <c r="EI193" s="318"/>
      <c r="EJ193" s="318"/>
      <c r="EK193" s="318"/>
      <c r="EL193" s="318"/>
      <c r="EM193" s="318"/>
      <c r="EN193" s="318"/>
      <c r="EO193" s="318"/>
      <c r="EP193" s="318"/>
      <c r="EQ193" s="318"/>
      <c r="ER193" s="318"/>
      <c r="FG193" s="318"/>
      <c r="FH193" s="318"/>
      <c r="FI193" s="318"/>
      <c r="FJ193" s="318"/>
      <c r="FK193" s="318"/>
      <c r="FL193" s="318"/>
      <c r="FM193" s="318"/>
      <c r="FN193" s="318"/>
      <c r="FO193" s="318"/>
      <c r="FP193" s="318"/>
      <c r="FQ193" s="318"/>
      <c r="FR193" s="318"/>
      <c r="FS193" s="318"/>
      <c r="FT193" s="318"/>
      <c r="FU193" s="318"/>
      <c r="FV193" s="15"/>
      <c r="FW193" s="318"/>
      <c r="FX193" s="318"/>
      <c r="FY193" s="318"/>
      <c r="FZ193" s="318"/>
      <c r="GA193" s="318"/>
      <c r="GB193" s="318"/>
      <c r="GC193" s="319"/>
      <c r="GD193" s="15"/>
      <c r="GE193" s="329"/>
      <c r="GF193" s="329"/>
      <c r="GG193" s="329"/>
      <c r="GH193" s="329"/>
      <c r="GI193" s="329"/>
      <c r="GJ193" s="329"/>
      <c r="GK193" s="319"/>
      <c r="GL193" s="319"/>
      <c r="GM193" s="329"/>
      <c r="GN193" s="318"/>
      <c r="GO193" s="318"/>
      <c r="GP193" s="318"/>
      <c r="GQ193" s="318"/>
      <c r="GR193" s="318"/>
      <c r="GS193" s="318"/>
      <c r="GU193" s="17"/>
      <c r="GV193" s="17"/>
    </row>
    <row r="194" s="2" customFormat="1" spans="2:204">
      <c r="B194" s="303"/>
      <c r="C194" s="306"/>
      <c r="D194" s="303"/>
      <c r="E194" s="303"/>
      <c r="F194" s="303"/>
      <c r="G194" s="306"/>
      <c r="H194" s="303"/>
      <c r="I194" s="303"/>
      <c r="J194" s="303"/>
      <c r="K194" s="303"/>
      <c r="L194" s="303"/>
      <c r="M194" s="303"/>
      <c r="N194" s="303"/>
      <c r="AL194" s="316"/>
      <c r="AN194" s="316"/>
      <c r="AP194" s="316"/>
      <c r="AR194" s="316"/>
      <c r="AU194" s="316"/>
      <c r="AW194" s="316"/>
      <c r="AY194" s="316"/>
      <c r="BA194" s="316"/>
      <c r="CD194" s="318"/>
      <c r="CE194" s="318"/>
      <c r="CF194" s="318"/>
      <c r="CG194" s="318"/>
      <c r="CH194" s="318"/>
      <c r="CI194" s="318"/>
      <c r="CJ194" s="318"/>
      <c r="CK194" s="318"/>
      <c r="CL194" s="318"/>
      <c r="CM194" s="318"/>
      <c r="CN194" s="318"/>
      <c r="CO194" s="318"/>
      <c r="CP194" s="318"/>
      <c r="CQ194" s="318"/>
      <c r="CR194" s="318"/>
      <c r="CS194" s="318"/>
      <c r="CT194" s="318"/>
      <c r="CU194" s="318"/>
      <c r="CV194" s="318"/>
      <c r="CW194" s="318"/>
      <c r="CX194" s="318"/>
      <c r="CY194" s="318"/>
      <c r="CZ194" s="318"/>
      <c r="DA194" s="318"/>
      <c r="DB194" s="318"/>
      <c r="DC194" s="318"/>
      <c r="DD194" s="318"/>
      <c r="DE194" s="318"/>
      <c r="DF194" s="318"/>
      <c r="DG194" s="318"/>
      <c r="DH194" s="318"/>
      <c r="DI194" s="321"/>
      <c r="DJ194" s="318"/>
      <c r="DK194" s="318"/>
      <c r="DL194" s="318"/>
      <c r="DM194" s="318"/>
      <c r="DN194" s="318"/>
      <c r="DO194" s="318"/>
      <c r="DP194" s="318"/>
      <c r="DQ194" s="318"/>
      <c r="DR194" s="318"/>
      <c r="DS194" s="318"/>
      <c r="DT194" s="318"/>
      <c r="DU194" s="318"/>
      <c r="DV194" s="318"/>
      <c r="DW194" s="318"/>
      <c r="DX194" s="318"/>
      <c r="DY194" s="321"/>
      <c r="DZ194" s="318"/>
      <c r="EA194" s="318"/>
      <c r="EB194" s="318"/>
      <c r="EC194" s="318"/>
      <c r="ED194" s="318"/>
      <c r="EE194" s="318"/>
      <c r="EF194" s="318"/>
      <c r="EG194" s="318"/>
      <c r="EH194" s="318"/>
      <c r="EI194" s="318"/>
      <c r="EJ194" s="318"/>
      <c r="EK194" s="318"/>
      <c r="EL194" s="318"/>
      <c r="EM194" s="318"/>
      <c r="EN194" s="318"/>
      <c r="EO194" s="318"/>
      <c r="EP194" s="318"/>
      <c r="EQ194" s="318"/>
      <c r="ER194" s="318"/>
      <c r="FG194" s="318"/>
      <c r="FH194" s="318"/>
      <c r="FI194" s="318"/>
      <c r="FJ194" s="318"/>
      <c r="FK194" s="318"/>
      <c r="FL194" s="318"/>
      <c r="FM194" s="318"/>
      <c r="FN194" s="318"/>
      <c r="FO194" s="318"/>
      <c r="FP194" s="318"/>
      <c r="FQ194" s="318"/>
      <c r="FR194" s="318"/>
      <c r="FS194" s="318"/>
      <c r="FT194" s="318"/>
      <c r="FU194" s="318"/>
      <c r="FV194" s="15"/>
      <c r="FW194" s="318"/>
      <c r="FX194" s="318"/>
      <c r="FY194" s="318"/>
      <c r="FZ194" s="318"/>
      <c r="GA194" s="318"/>
      <c r="GB194" s="318"/>
      <c r="GC194" s="319"/>
      <c r="GD194" s="15"/>
      <c r="GE194" s="329"/>
      <c r="GF194" s="329"/>
      <c r="GG194" s="329"/>
      <c r="GH194" s="329"/>
      <c r="GI194" s="329"/>
      <c r="GJ194" s="329"/>
      <c r="GK194" s="319"/>
      <c r="GL194" s="319"/>
      <c r="GM194" s="329"/>
      <c r="GN194" s="318"/>
      <c r="GO194" s="318"/>
      <c r="GP194" s="318"/>
      <c r="GQ194" s="318"/>
      <c r="GR194" s="318"/>
      <c r="GS194" s="318"/>
      <c r="GU194" s="17"/>
      <c r="GV194" s="17"/>
    </row>
    <row r="195" s="2" customFormat="1" spans="2:204">
      <c r="B195" s="303"/>
      <c r="C195" s="306"/>
      <c r="D195" s="303"/>
      <c r="E195" s="303"/>
      <c r="F195" s="303"/>
      <c r="G195" s="306"/>
      <c r="H195" s="303"/>
      <c r="I195" s="303"/>
      <c r="J195" s="303"/>
      <c r="K195" s="303"/>
      <c r="L195" s="303"/>
      <c r="M195" s="303"/>
      <c r="N195" s="303"/>
      <c r="AL195" s="316"/>
      <c r="AN195" s="316"/>
      <c r="AP195" s="316"/>
      <c r="AR195" s="316"/>
      <c r="AU195" s="316"/>
      <c r="AW195" s="316"/>
      <c r="AY195" s="316"/>
      <c r="BA195" s="316"/>
      <c r="CD195" s="318"/>
      <c r="CE195" s="318"/>
      <c r="CF195" s="318"/>
      <c r="CG195" s="318"/>
      <c r="CH195" s="318"/>
      <c r="CI195" s="318"/>
      <c r="CJ195" s="318"/>
      <c r="CK195" s="318"/>
      <c r="CL195" s="318"/>
      <c r="CM195" s="318"/>
      <c r="CN195" s="318"/>
      <c r="CO195" s="318"/>
      <c r="CP195" s="318"/>
      <c r="CQ195" s="318"/>
      <c r="CR195" s="318"/>
      <c r="CS195" s="318"/>
      <c r="CT195" s="318"/>
      <c r="CU195" s="318"/>
      <c r="CV195" s="318"/>
      <c r="CW195" s="318"/>
      <c r="CX195" s="318"/>
      <c r="CY195" s="318"/>
      <c r="CZ195" s="318"/>
      <c r="DA195" s="318"/>
      <c r="DB195" s="318"/>
      <c r="DC195" s="318"/>
      <c r="DD195" s="318"/>
      <c r="DE195" s="318"/>
      <c r="DF195" s="318"/>
      <c r="DG195" s="318"/>
      <c r="DH195" s="318"/>
      <c r="DI195" s="321"/>
      <c r="DJ195" s="318"/>
      <c r="DK195" s="318"/>
      <c r="DL195" s="318"/>
      <c r="DM195" s="318"/>
      <c r="DN195" s="318"/>
      <c r="DO195" s="318"/>
      <c r="DP195" s="318"/>
      <c r="DQ195" s="318"/>
      <c r="DR195" s="318"/>
      <c r="DS195" s="318"/>
      <c r="DT195" s="318"/>
      <c r="DU195" s="318"/>
      <c r="DV195" s="318"/>
      <c r="DW195" s="318"/>
      <c r="DX195" s="318"/>
      <c r="DY195" s="321"/>
      <c r="DZ195" s="318"/>
      <c r="EA195" s="318"/>
      <c r="EB195" s="318"/>
      <c r="EC195" s="318"/>
      <c r="ED195" s="318"/>
      <c r="EE195" s="318"/>
      <c r="EF195" s="318"/>
      <c r="EG195" s="318"/>
      <c r="EH195" s="318"/>
      <c r="EI195" s="318"/>
      <c r="EJ195" s="318"/>
      <c r="EK195" s="318"/>
      <c r="EL195" s="318"/>
      <c r="EM195" s="318"/>
      <c r="EN195" s="318"/>
      <c r="EO195" s="318"/>
      <c r="EP195" s="318"/>
      <c r="EQ195" s="318"/>
      <c r="ER195" s="318"/>
      <c r="FG195" s="318"/>
      <c r="FH195" s="318"/>
      <c r="FI195" s="318"/>
      <c r="FJ195" s="318"/>
      <c r="FK195" s="318"/>
      <c r="FL195" s="318"/>
      <c r="FM195" s="318"/>
      <c r="FN195" s="318"/>
      <c r="FO195" s="318"/>
      <c r="FP195" s="318"/>
      <c r="FQ195" s="318"/>
      <c r="FR195" s="318"/>
      <c r="FS195" s="318"/>
      <c r="FT195" s="318"/>
      <c r="FU195" s="318"/>
      <c r="FV195" s="15"/>
      <c r="FW195" s="318"/>
      <c r="FX195" s="318"/>
      <c r="FY195" s="318"/>
      <c r="FZ195" s="318"/>
      <c r="GA195" s="318"/>
      <c r="GB195" s="318"/>
      <c r="GC195" s="319"/>
      <c r="GD195" s="15"/>
      <c r="GE195" s="329"/>
      <c r="GF195" s="329"/>
      <c r="GG195" s="329"/>
      <c r="GH195" s="329"/>
      <c r="GI195" s="329"/>
      <c r="GJ195" s="329"/>
      <c r="GK195" s="319"/>
      <c r="GL195" s="319"/>
      <c r="GM195" s="329"/>
      <c r="GN195" s="318"/>
      <c r="GO195" s="318"/>
      <c r="GP195" s="318"/>
      <c r="GQ195" s="318"/>
      <c r="GR195" s="318"/>
      <c r="GS195" s="318"/>
      <c r="GU195" s="17"/>
      <c r="GV195" s="17"/>
    </row>
    <row r="196" s="2" customFormat="1" spans="2:204">
      <c r="B196" s="303"/>
      <c r="C196" s="306"/>
      <c r="D196" s="303"/>
      <c r="E196" s="303"/>
      <c r="F196" s="303"/>
      <c r="G196" s="306"/>
      <c r="H196" s="303"/>
      <c r="I196" s="303"/>
      <c r="J196" s="303"/>
      <c r="K196" s="303"/>
      <c r="L196" s="303"/>
      <c r="M196" s="303"/>
      <c r="N196" s="303"/>
      <c r="AL196" s="316"/>
      <c r="AN196" s="316"/>
      <c r="AP196" s="316"/>
      <c r="AR196" s="316"/>
      <c r="AU196" s="316"/>
      <c r="AW196" s="316"/>
      <c r="AY196" s="316"/>
      <c r="BA196" s="316"/>
      <c r="CD196" s="318"/>
      <c r="CE196" s="318"/>
      <c r="CF196" s="318"/>
      <c r="CG196" s="318"/>
      <c r="CH196" s="318"/>
      <c r="CI196" s="318"/>
      <c r="CJ196" s="318"/>
      <c r="CK196" s="318"/>
      <c r="CL196" s="318"/>
      <c r="CM196" s="318"/>
      <c r="CN196" s="318"/>
      <c r="CO196" s="318"/>
      <c r="CP196" s="318"/>
      <c r="CQ196" s="318"/>
      <c r="CR196" s="318"/>
      <c r="CS196" s="318"/>
      <c r="CT196" s="318"/>
      <c r="CU196" s="318"/>
      <c r="CV196" s="318"/>
      <c r="CW196" s="318"/>
      <c r="CX196" s="318"/>
      <c r="CY196" s="318"/>
      <c r="CZ196" s="318"/>
      <c r="DA196" s="318"/>
      <c r="DB196" s="318"/>
      <c r="DC196" s="318"/>
      <c r="DD196" s="318"/>
      <c r="DE196" s="318"/>
      <c r="DF196" s="318"/>
      <c r="DG196" s="318"/>
      <c r="DH196" s="318"/>
      <c r="DI196" s="321"/>
      <c r="DJ196" s="318"/>
      <c r="DK196" s="318"/>
      <c r="DL196" s="318"/>
      <c r="DM196" s="318"/>
      <c r="DN196" s="318"/>
      <c r="DO196" s="318"/>
      <c r="DP196" s="318"/>
      <c r="DQ196" s="318"/>
      <c r="DR196" s="318"/>
      <c r="DS196" s="318"/>
      <c r="DT196" s="318"/>
      <c r="DU196" s="318"/>
      <c r="DV196" s="318"/>
      <c r="DW196" s="318"/>
      <c r="DX196" s="318"/>
      <c r="DY196" s="321"/>
      <c r="DZ196" s="318"/>
      <c r="EA196" s="318"/>
      <c r="EB196" s="318"/>
      <c r="EC196" s="318"/>
      <c r="ED196" s="318"/>
      <c r="EE196" s="318"/>
      <c r="EF196" s="318"/>
      <c r="EG196" s="318"/>
      <c r="EH196" s="318"/>
      <c r="EI196" s="318"/>
      <c r="EJ196" s="318"/>
      <c r="EK196" s="318"/>
      <c r="EL196" s="318"/>
      <c r="EM196" s="318"/>
      <c r="EN196" s="318"/>
      <c r="EO196" s="318"/>
      <c r="EP196" s="318"/>
      <c r="EQ196" s="318"/>
      <c r="ER196" s="318"/>
      <c r="FG196" s="318"/>
      <c r="FH196" s="318"/>
      <c r="FI196" s="318"/>
      <c r="FJ196" s="318"/>
      <c r="FK196" s="318"/>
      <c r="FL196" s="318"/>
      <c r="FM196" s="318"/>
      <c r="FN196" s="318"/>
      <c r="FO196" s="318"/>
      <c r="FP196" s="318"/>
      <c r="FQ196" s="318"/>
      <c r="FR196" s="318"/>
      <c r="FS196" s="318"/>
      <c r="FT196" s="318"/>
      <c r="FU196" s="318"/>
      <c r="FV196" s="15"/>
      <c r="FW196" s="318"/>
      <c r="FX196" s="318"/>
      <c r="FY196" s="318"/>
      <c r="FZ196" s="318"/>
      <c r="GA196" s="318"/>
      <c r="GB196" s="318"/>
      <c r="GC196" s="319"/>
      <c r="GD196" s="15"/>
      <c r="GE196" s="329"/>
      <c r="GF196" s="329"/>
      <c r="GG196" s="329"/>
      <c r="GH196" s="329"/>
      <c r="GI196" s="329"/>
      <c r="GJ196" s="329"/>
      <c r="GK196" s="319"/>
      <c r="GL196" s="319"/>
      <c r="GM196" s="329"/>
      <c r="GN196" s="318"/>
      <c r="GO196" s="318"/>
      <c r="GP196" s="318"/>
      <c r="GQ196" s="318"/>
      <c r="GR196" s="318"/>
      <c r="GS196" s="318"/>
      <c r="GU196" s="17"/>
      <c r="GV196" s="17"/>
    </row>
    <row r="197" s="2" customFormat="1" spans="2:204">
      <c r="B197" s="303"/>
      <c r="C197" s="306"/>
      <c r="D197" s="303"/>
      <c r="E197" s="303"/>
      <c r="F197" s="303"/>
      <c r="G197" s="306"/>
      <c r="H197" s="303"/>
      <c r="I197" s="303"/>
      <c r="J197" s="303"/>
      <c r="K197" s="303"/>
      <c r="L197" s="303"/>
      <c r="M197" s="303"/>
      <c r="N197" s="303"/>
      <c r="AL197" s="316"/>
      <c r="AN197" s="316"/>
      <c r="AP197" s="316"/>
      <c r="AR197" s="316"/>
      <c r="AU197" s="316"/>
      <c r="AW197" s="316"/>
      <c r="AY197" s="316"/>
      <c r="BA197" s="316"/>
      <c r="CD197" s="318"/>
      <c r="CE197" s="318"/>
      <c r="CF197" s="318"/>
      <c r="CG197" s="318"/>
      <c r="CH197" s="318"/>
      <c r="CI197" s="318"/>
      <c r="CJ197" s="318"/>
      <c r="CK197" s="318"/>
      <c r="CL197" s="318"/>
      <c r="CM197" s="318"/>
      <c r="CN197" s="318"/>
      <c r="CO197" s="318"/>
      <c r="CP197" s="318"/>
      <c r="CQ197" s="318"/>
      <c r="CR197" s="318"/>
      <c r="CS197" s="318"/>
      <c r="CT197" s="318"/>
      <c r="CU197" s="318"/>
      <c r="CV197" s="318"/>
      <c r="CW197" s="318"/>
      <c r="CX197" s="318"/>
      <c r="CY197" s="318"/>
      <c r="CZ197" s="318"/>
      <c r="DA197" s="318"/>
      <c r="DB197" s="318"/>
      <c r="DC197" s="318"/>
      <c r="DD197" s="318"/>
      <c r="DE197" s="318"/>
      <c r="DF197" s="318"/>
      <c r="DG197" s="318"/>
      <c r="DH197" s="318"/>
      <c r="DI197" s="321"/>
      <c r="DJ197" s="318"/>
      <c r="DK197" s="318"/>
      <c r="DL197" s="318"/>
      <c r="DM197" s="318"/>
      <c r="DN197" s="318"/>
      <c r="DO197" s="318"/>
      <c r="DP197" s="318"/>
      <c r="DQ197" s="318"/>
      <c r="DR197" s="318"/>
      <c r="DS197" s="318"/>
      <c r="DT197" s="318"/>
      <c r="DU197" s="318"/>
      <c r="DV197" s="318"/>
      <c r="DW197" s="318"/>
      <c r="DX197" s="318"/>
      <c r="DY197" s="321"/>
      <c r="DZ197" s="318"/>
      <c r="EA197" s="318"/>
      <c r="EB197" s="318"/>
      <c r="EC197" s="318"/>
      <c r="ED197" s="318"/>
      <c r="EE197" s="318"/>
      <c r="EF197" s="318"/>
      <c r="EG197" s="318"/>
      <c r="EH197" s="318"/>
      <c r="EI197" s="318"/>
      <c r="EJ197" s="318"/>
      <c r="EK197" s="318"/>
      <c r="EL197" s="318"/>
      <c r="EM197" s="318"/>
      <c r="EN197" s="318"/>
      <c r="EO197" s="318"/>
      <c r="EP197" s="318"/>
      <c r="EQ197" s="318"/>
      <c r="ER197" s="318"/>
      <c r="FG197" s="318"/>
      <c r="FH197" s="318"/>
      <c r="FI197" s="318"/>
      <c r="FJ197" s="318"/>
      <c r="FK197" s="318"/>
      <c r="FL197" s="318"/>
      <c r="FM197" s="318"/>
      <c r="FN197" s="318"/>
      <c r="FO197" s="318"/>
      <c r="FP197" s="318"/>
      <c r="FQ197" s="318"/>
      <c r="FR197" s="318"/>
      <c r="FS197" s="318"/>
      <c r="FT197" s="318"/>
      <c r="FU197" s="318"/>
      <c r="FV197" s="15"/>
      <c r="FW197" s="318"/>
      <c r="FX197" s="318"/>
      <c r="FY197" s="318"/>
      <c r="FZ197" s="318"/>
      <c r="GA197" s="318"/>
      <c r="GB197" s="318"/>
      <c r="GC197" s="319"/>
      <c r="GD197" s="15"/>
      <c r="GE197" s="329"/>
      <c r="GF197" s="329"/>
      <c r="GG197" s="329"/>
      <c r="GH197" s="329"/>
      <c r="GI197" s="329"/>
      <c r="GJ197" s="329"/>
      <c r="GK197" s="319"/>
      <c r="GL197" s="319"/>
      <c r="GM197" s="329"/>
      <c r="GN197" s="318"/>
      <c r="GO197" s="318"/>
      <c r="GP197" s="318"/>
      <c r="GQ197" s="318"/>
      <c r="GR197" s="318"/>
      <c r="GS197" s="318"/>
      <c r="GU197" s="17"/>
      <c r="GV197" s="17"/>
    </row>
    <row r="198" s="2" customFormat="1" spans="2:204">
      <c r="B198" s="303"/>
      <c r="C198" s="306"/>
      <c r="D198" s="303"/>
      <c r="E198" s="303"/>
      <c r="F198" s="303"/>
      <c r="G198" s="306"/>
      <c r="H198" s="303"/>
      <c r="I198" s="303"/>
      <c r="J198" s="303"/>
      <c r="K198" s="303"/>
      <c r="L198" s="303"/>
      <c r="M198" s="303"/>
      <c r="N198" s="303"/>
      <c r="AL198" s="316"/>
      <c r="AN198" s="316"/>
      <c r="AP198" s="316"/>
      <c r="AR198" s="316"/>
      <c r="AU198" s="316"/>
      <c r="AW198" s="316"/>
      <c r="AY198" s="316"/>
      <c r="BA198" s="316"/>
      <c r="CD198" s="318"/>
      <c r="CE198" s="318"/>
      <c r="CF198" s="318"/>
      <c r="CG198" s="318"/>
      <c r="CH198" s="318"/>
      <c r="CI198" s="318"/>
      <c r="CJ198" s="318"/>
      <c r="CK198" s="318"/>
      <c r="CL198" s="318"/>
      <c r="CM198" s="318"/>
      <c r="CN198" s="318"/>
      <c r="CO198" s="318"/>
      <c r="CP198" s="318"/>
      <c r="CQ198" s="318"/>
      <c r="CR198" s="318"/>
      <c r="CS198" s="318"/>
      <c r="CT198" s="318"/>
      <c r="CU198" s="318"/>
      <c r="CV198" s="318"/>
      <c r="CW198" s="318"/>
      <c r="CX198" s="318"/>
      <c r="CY198" s="318"/>
      <c r="CZ198" s="318"/>
      <c r="DA198" s="318"/>
      <c r="DB198" s="318"/>
      <c r="DC198" s="318"/>
      <c r="DD198" s="318"/>
      <c r="DE198" s="318"/>
      <c r="DF198" s="318"/>
      <c r="DG198" s="318"/>
      <c r="DH198" s="318"/>
      <c r="DI198" s="321"/>
      <c r="DJ198" s="318"/>
      <c r="DK198" s="318"/>
      <c r="DL198" s="318"/>
      <c r="DM198" s="318"/>
      <c r="DN198" s="318"/>
      <c r="DO198" s="318"/>
      <c r="DP198" s="318"/>
      <c r="DQ198" s="318"/>
      <c r="DR198" s="318"/>
      <c r="DS198" s="318"/>
      <c r="DT198" s="318"/>
      <c r="DU198" s="318"/>
      <c r="DV198" s="318"/>
      <c r="DW198" s="318"/>
      <c r="DX198" s="318"/>
      <c r="DY198" s="321"/>
      <c r="DZ198" s="318"/>
      <c r="EA198" s="318"/>
      <c r="EB198" s="318"/>
      <c r="EC198" s="318"/>
      <c r="ED198" s="318"/>
      <c r="EE198" s="318"/>
      <c r="EF198" s="318"/>
      <c r="EG198" s="318"/>
      <c r="EH198" s="318"/>
      <c r="EI198" s="318"/>
      <c r="EJ198" s="318"/>
      <c r="EK198" s="318"/>
      <c r="EL198" s="318"/>
      <c r="EM198" s="318"/>
      <c r="EN198" s="318"/>
      <c r="EO198" s="318"/>
      <c r="EP198" s="318"/>
      <c r="EQ198" s="318"/>
      <c r="ER198" s="318"/>
      <c r="FG198" s="318"/>
      <c r="FH198" s="318"/>
      <c r="FI198" s="318"/>
      <c r="FJ198" s="318"/>
      <c r="FK198" s="318"/>
      <c r="FL198" s="318"/>
      <c r="FM198" s="318"/>
      <c r="FN198" s="318"/>
      <c r="FO198" s="318"/>
      <c r="FP198" s="318"/>
      <c r="FQ198" s="318"/>
      <c r="FR198" s="318"/>
      <c r="FS198" s="318"/>
      <c r="FT198" s="318"/>
      <c r="FU198" s="318"/>
      <c r="FV198" s="15"/>
      <c r="FW198" s="318"/>
      <c r="FX198" s="318"/>
      <c r="FY198" s="318"/>
      <c r="FZ198" s="318"/>
      <c r="GA198" s="318"/>
      <c r="GB198" s="318"/>
      <c r="GC198" s="319"/>
      <c r="GD198" s="15"/>
      <c r="GE198" s="329"/>
      <c r="GF198" s="329"/>
      <c r="GG198" s="329"/>
      <c r="GH198" s="329"/>
      <c r="GI198" s="329"/>
      <c r="GJ198" s="329"/>
      <c r="GK198" s="319"/>
      <c r="GL198" s="319"/>
      <c r="GM198" s="329"/>
      <c r="GN198" s="318"/>
      <c r="GO198" s="318"/>
      <c r="GP198" s="318"/>
      <c r="GQ198" s="318"/>
      <c r="GR198" s="318"/>
      <c r="GS198" s="318"/>
      <c r="GU198" s="17"/>
      <c r="GV198" s="17"/>
    </row>
    <row r="199" s="2" customFormat="1" spans="2:204">
      <c r="B199" s="303"/>
      <c r="C199" s="306"/>
      <c r="D199" s="303"/>
      <c r="E199" s="303"/>
      <c r="F199" s="303"/>
      <c r="G199" s="306"/>
      <c r="H199" s="303"/>
      <c r="I199" s="303"/>
      <c r="J199" s="303"/>
      <c r="K199" s="303"/>
      <c r="L199" s="303"/>
      <c r="M199" s="303"/>
      <c r="N199" s="303"/>
      <c r="AL199" s="316"/>
      <c r="AN199" s="316"/>
      <c r="AP199" s="316"/>
      <c r="AR199" s="316"/>
      <c r="AU199" s="316"/>
      <c r="AW199" s="316"/>
      <c r="AY199" s="316"/>
      <c r="BA199" s="316"/>
      <c r="CD199" s="318"/>
      <c r="CE199" s="318"/>
      <c r="CF199" s="318"/>
      <c r="CG199" s="318"/>
      <c r="CH199" s="318"/>
      <c r="CI199" s="318"/>
      <c r="CJ199" s="318"/>
      <c r="CK199" s="318"/>
      <c r="CL199" s="318"/>
      <c r="CM199" s="318"/>
      <c r="CN199" s="318"/>
      <c r="CO199" s="318"/>
      <c r="CP199" s="318"/>
      <c r="CQ199" s="318"/>
      <c r="CR199" s="318"/>
      <c r="CS199" s="318"/>
      <c r="CT199" s="318"/>
      <c r="CU199" s="318"/>
      <c r="CV199" s="318"/>
      <c r="CW199" s="318"/>
      <c r="CX199" s="318"/>
      <c r="CY199" s="318"/>
      <c r="CZ199" s="318"/>
      <c r="DA199" s="318"/>
      <c r="DB199" s="318"/>
      <c r="DC199" s="318"/>
      <c r="DD199" s="318"/>
      <c r="DE199" s="318"/>
      <c r="DF199" s="318"/>
      <c r="DG199" s="318"/>
      <c r="DH199" s="318"/>
      <c r="DI199" s="321"/>
      <c r="DJ199" s="318"/>
      <c r="DK199" s="318"/>
      <c r="DL199" s="318"/>
      <c r="DM199" s="318"/>
      <c r="DN199" s="318"/>
      <c r="DO199" s="318"/>
      <c r="DP199" s="318"/>
      <c r="DQ199" s="318"/>
      <c r="DR199" s="318"/>
      <c r="DS199" s="318"/>
      <c r="DT199" s="318"/>
      <c r="DU199" s="318"/>
      <c r="DV199" s="318"/>
      <c r="DW199" s="318"/>
      <c r="DX199" s="318"/>
      <c r="DY199" s="321"/>
      <c r="DZ199" s="318"/>
      <c r="EA199" s="318"/>
      <c r="EB199" s="318"/>
      <c r="EC199" s="318"/>
      <c r="ED199" s="318"/>
      <c r="EE199" s="318"/>
      <c r="EF199" s="318"/>
      <c r="EG199" s="318"/>
      <c r="EH199" s="318"/>
      <c r="EI199" s="318"/>
      <c r="EJ199" s="318"/>
      <c r="EK199" s="318"/>
      <c r="EL199" s="318"/>
      <c r="EM199" s="318"/>
      <c r="EN199" s="318"/>
      <c r="EO199" s="318"/>
      <c r="EP199" s="318"/>
      <c r="EQ199" s="318"/>
      <c r="ER199" s="318"/>
      <c r="FG199" s="318"/>
      <c r="FH199" s="318"/>
      <c r="FI199" s="318"/>
      <c r="FJ199" s="318"/>
      <c r="FK199" s="318"/>
      <c r="FL199" s="318"/>
      <c r="FM199" s="318"/>
      <c r="FN199" s="318"/>
      <c r="FO199" s="318"/>
      <c r="FP199" s="318"/>
      <c r="FQ199" s="318"/>
      <c r="FR199" s="318"/>
      <c r="FS199" s="318"/>
      <c r="FT199" s="318"/>
      <c r="FU199" s="318"/>
      <c r="FV199" s="15"/>
      <c r="FW199" s="318"/>
      <c r="FX199" s="318"/>
      <c r="FY199" s="318"/>
      <c r="FZ199" s="318"/>
      <c r="GA199" s="318"/>
      <c r="GB199" s="318"/>
      <c r="GC199" s="319"/>
      <c r="GD199" s="15"/>
      <c r="GE199" s="329"/>
      <c r="GF199" s="329"/>
      <c r="GG199" s="329"/>
      <c r="GH199" s="329"/>
      <c r="GI199" s="329"/>
      <c r="GJ199" s="329"/>
      <c r="GK199" s="319"/>
      <c r="GL199" s="319"/>
      <c r="GM199" s="329"/>
      <c r="GN199" s="318"/>
      <c r="GO199" s="318"/>
      <c r="GP199" s="318"/>
      <c r="GQ199" s="318"/>
      <c r="GR199" s="318"/>
      <c r="GS199" s="318"/>
      <c r="GU199" s="17"/>
      <c r="GV199" s="17"/>
    </row>
    <row r="200" s="2" customFormat="1" spans="2:204">
      <c r="B200" s="303"/>
      <c r="C200" s="306"/>
      <c r="D200" s="303"/>
      <c r="E200" s="303"/>
      <c r="F200" s="303"/>
      <c r="G200" s="306"/>
      <c r="H200" s="303"/>
      <c r="I200" s="303"/>
      <c r="J200" s="303"/>
      <c r="K200" s="303"/>
      <c r="L200" s="303"/>
      <c r="M200" s="303"/>
      <c r="N200" s="303"/>
      <c r="AL200" s="316"/>
      <c r="AN200" s="316"/>
      <c r="AP200" s="316"/>
      <c r="AR200" s="316"/>
      <c r="AU200" s="316"/>
      <c r="AW200" s="316"/>
      <c r="AY200" s="316"/>
      <c r="BA200" s="316"/>
      <c r="CD200" s="318"/>
      <c r="CE200" s="318"/>
      <c r="CF200" s="318"/>
      <c r="CG200" s="318"/>
      <c r="CH200" s="318"/>
      <c r="CI200" s="318"/>
      <c r="CJ200" s="318"/>
      <c r="CK200" s="318"/>
      <c r="CL200" s="318"/>
      <c r="CM200" s="318"/>
      <c r="CN200" s="318"/>
      <c r="CO200" s="318"/>
      <c r="CP200" s="318"/>
      <c r="CQ200" s="318"/>
      <c r="CR200" s="318"/>
      <c r="CS200" s="318"/>
      <c r="CT200" s="318"/>
      <c r="CU200" s="318"/>
      <c r="CV200" s="318"/>
      <c r="CW200" s="318"/>
      <c r="CX200" s="318"/>
      <c r="CY200" s="318"/>
      <c r="CZ200" s="318"/>
      <c r="DA200" s="318"/>
      <c r="DB200" s="318"/>
      <c r="DC200" s="318"/>
      <c r="DD200" s="318"/>
      <c r="DE200" s="318"/>
      <c r="DF200" s="318"/>
      <c r="DG200" s="318"/>
      <c r="DH200" s="318"/>
      <c r="DI200" s="321"/>
      <c r="DJ200" s="318"/>
      <c r="DK200" s="318"/>
      <c r="DL200" s="318"/>
      <c r="DM200" s="318"/>
      <c r="DN200" s="318"/>
      <c r="DO200" s="318"/>
      <c r="DP200" s="318"/>
      <c r="DQ200" s="318"/>
      <c r="DR200" s="318"/>
      <c r="DS200" s="318"/>
      <c r="DT200" s="318"/>
      <c r="DU200" s="318"/>
      <c r="DV200" s="318"/>
      <c r="DW200" s="318"/>
      <c r="DX200" s="318"/>
      <c r="DY200" s="321"/>
      <c r="DZ200" s="318"/>
      <c r="EA200" s="318"/>
      <c r="EB200" s="318"/>
      <c r="EC200" s="318"/>
      <c r="ED200" s="318"/>
      <c r="EE200" s="318"/>
      <c r="EF200" s="318"/>
      <c r="EG200" s="318"/>
      <c r="EH200" s="318"/>
      <c r="EI200" s="318"/>
      <c r="EJ200" s="318"/>
      <c r="EK200" s="318"/>
      <c r="EL200" s="318"/>
      <c r="EM200" s="318"/>
      <c r="EN200" s="318"/>
      <c r="EO200" s="318"/>
      <c r="EP200" s="318"/>
      <c r="EQ200" s="318"/>
      <c r="ER200" s="318"/>
      <c r="FG200" s="318"/>
      <c r="FH200" s="318"/>
      <c r="FI200" s="318"/>
      <c r="FJ200" s="318"/>
      <c r="FK200" s="318"/>
      <c r="FL200" s="318"/>
      <c r="FM200" s="318"/>
      <c r="FN200" s="318"/>
      <c r="FO200" s="318"/>
      <c r="FP200" s="318"/>
      <c r="FQ200" s="318"/>
      <c r="FR200" s="318"/>
      <c r="FS200" s="318"/>
      <c r="FT200" s="318"/>
      <c r="FU200" s="318"/>
      <c r="FV200" s="15"/>
      <c r="FW200" s="318"/>
      <c r="FX200" s="318"/>
      <c r="FY200" s="318"/>
      <c r="FZ200" s="318"/>
      <c r="GA200" s="318"/>
      <c r="GB200" s="318"/>
      <c r="GC200" s="319"/>
      <c r="GD200" s="15"/>
      <c r="GE200" s="329"/>
      <c r="GF200" s="329"/>
      <c r="GG200" s="329"/>
      <c r="GH200" s="329"/>
      <c r="GI200" s="329"/>
      <c r="GJ200" s="329"/>
      <c r="GK200" s="319"/>
      <c r="GL200" s="319"/>
      <c r="GM200" s="329"/>
      <c r="GN200" s="318"/>
      <c r="GO200" s="318"/>
      <c r="GP200" s="318"/>
      <c r="GQ200" s="318"/>
      <c r="GR200" s="318"/>
      <c r="GS200" s="318"/>
      <c r="GU200" s="17"/>
      <c r="GV200" s="17"/>
    </row>
    <row r="201" s="2" customFormat="1" spans="2:204">
      <c r="B201" s="303"/>
      <c r="C201" s="306"/>
      <c r="D201" s="303"/>
      <c r="E201" s="303"/>
      <c r="F201" s="303"/>
      <c r="G201" s="306"/>
      <c r="H201" s="303"/>
      <c r="I201" s="303"/>
      <c r="J201" s="303"/>
      <c r="K201" s="303"/>
      <c r="L201" s="303"/>
      <c r="M201" s="303"/>
      <c r="N201" s="303"/>
      <c r="AL201" s="316"/>
      <c r="AN201" s="316"/>
      <c r="AP201" s="316"/>
      <c r="AR201" s="316"/>
      <c r="AU201" s="316"/>
      <c r="AW201" s="316"/>
      <c r="AY201" s="316"/>
      <c r="BA201" s="316"/>
      <c r="CD201" s="318"/>
      <c r="CE201" s="318"/>
      <c r="CF201" s="318"/>
      <c r="CG201" s="318"/>
      <c r="CH201" s="318"/>
      <c r="CI201" s="318"/>
      <c r="CJ201" s="318"/>
      <c r="CK201" s="318"/>
      <c r="CL201" s="318"/>
      <c r="CM201" s="318"/>
      <c r="CN201" s="318"/>
      <c r="CO201" s="318"/>
      <c r="CP201" s="318"/>
      <c r="CQ201" s="318"/>
      <c r="CR201" s="318"/>
      <c r="CS201" s="318"/>
      <c r="CT201" s="318"/>
      <c r="CU201" s="318"/>
      <c r="CV201" s="318"/>
      <c r="CW201" s="318"/>
      <c r="CX201" s="318"/>
      <c r="CY201" s="318"/>
      <c r="CZ201" s="318"/>
      <c r="DA201" s="318"/>
      <c r="DB201" s="318"/>
      <c r="DC201" s="318"/>
      <c r="DD201" s="318"/>
      <c r="DE201" s="318"/>
      <c r="DF201" s="318"/>
      <c r="DG201" s="318"/>
      <c r="DH201" s="318"/>
      <c r="DI201" s="321"/>
      <c r="DJ201" s="318"/>
      <c r="DK201" s="318"/>
      <c r="DL201" s="318"/>
      <c r="DM201" s="318"/>
      <c r="DN201" s="318"/>
      <c r="DO201" s="318"/>
      <c r="DP201" s="318"/>
      <c r="DQ201" s="318"/>
      <c r="DR201" s="318"/>
      <c r="DS201" s="318"/>
      <c r="DT201" s="318"/>
      <c r="DU201" s="318"/>
      <c r="DV201" s="318"/>
      <c r="DW201" s="318"/>
      <c r="DX201" s="318"/>
      <c r="DY201" s="321"/>
      <c r="DZ201" s="318"/>
      <c r="EA201" s="318"/>
      <c r="EB201" s="318"/>
      <c r="EC201" s="318"/>
      <c r="ED201" s="318"/>
      <c r="EE201" s="318"/>
      <c r="EF201" s="318"/>
      <c r="EG201" s="318"/>
      <c r="EH201" s="318"/>
      <c r="EI201" s="318"/>
      <c r="EJ201" s="318"/>
      <c r="EK201" s="318"/>
      <c r="EL201" s="318"/>
      <c r="EM201" s="318"/>
      <c r="EN201" s="318"/>
      <c r="EO201" s="318"/>
      <c r="EP201" s="318"/>
      <c r="EQ201" s="318"/>
      <c r="ER201" s="318"/>
      <c r="FG201" s="318"/>
      <c r="FH201" s="318"/>
      <c r="FI201" s="318"/>
      <c r="FJ201" s="318"/>
      <c r="FK201" s="318"/>
      <c r="FL201" s="318"/>
      <c r="FM201" s="318"/>
      <c r="FN201" s="318"/>
      <c r="FO201" s="318"/>
      <c r="FP201" s="318"/>
      <c r="FQ201" s="318"/>
      <c r="FR201" s="318"/>
      <c r="FS201" s="318"/>
      <c r="FT201" s="318"/>
      <c r="FU201" s="318"/>
      <c r="FV201" s="15"/>
      <c r="FW201" s="318"/>
      <c r="FX201" s="318"/>
      <c r="FY201" s="318"/>
      <c r="FZ201" s="318"/>
      <c r="GA201" s="318"/>
      <c r="GB201" s="318"/>
      <c r="GC201" s="319"/>
      <c r="GD201" s="15"/>
      <c r="GE201" s="329"/>
      <c r="GF201" s="329"/>
      <c r="GG201" s="329"/>
      <c r="GH201" s="329"/>
      <c r="GI201" s="329"/>
      <c r="GJ201" s="329"/>
      <c r="GK201" s="319"/>
      <c r="GL201" s="319"/>
      <c r="GM201" s="329"/>
      <c r="GN201" s="318"/>
      <c r="GO201" s="318"/>
      <c r="GP201" s="318"/>
      <c r="GQ201" s="318"/>
      <c r="GR201" s="318"/>
      <c r="GS201" s="318"/>
      <c r="GU201" s="17"/>
      <c r="GV201" s="17"/>
    </row>
    <row r="202" s="2" customFormat="1" spans="2:204">
      <c r="B202" s="303"/>
      <c r="C202" s="306"/>
      <c r="D202" s="303"/>
      <c r="E202" s="303"/>
      <c r="F202" s="303"/>
      <c r="G202" s="306"/>
      <c r="H202" s="303"/>
      <c r="I202" s="303"/>
      <c r="J202" s="303"/>
      <c r="K202" s="303"/>
      <c r="L202" s="303"/>
      <c r="M202" s="303"/>
      <c r="N202" s="303"/>
      <c r="AL202" s="316"/>
      <c r="AN202" s="316"/>
      <c r="AP202" s="316"/>
      <c r="AR202" s="316"/>
      <c r="AU202" s="316"/>
      <c r="AW202" s="316"/>
      <c r="AY202" s="316"/>
      <c r="BA202" s="316"/>
      <c r="CD202" s="318"/>
      <c r="CE202" s="318"/>
      <c r="CF202" s="318"/>
      <c r="CG202" s="318"/>
      <c r="CH202" s="318"/>
      <c r="CI202" s="318"/>
      <c r="CJ202" s="318"/>
      <c r="CK202" s="318"/>
      <c r="CL202" s="318"/>
      <c r="CM202" s="318"/>
      <c r="CN202" s="318"/>
      <c r="CO202" s="318"/>
      <c r="CP202" s="318"/>
      <c r="CQ202" s="318"/>
      <c r="CR202" s="318"/>
      <c r="CS202" s="318"/>
      <c r="CT202" s="318"/>
      <c r="CU202" s="318"/>
      <c r="CV202" s="318"/>
      <c r="CW202" s="318"/>
      <c r="CX202" s="318"/>
      <c r="CY202" s="318"/>
      <c r="CZ202" s="318"/>
      <c r="DA202" s="318"/>
      <c r="DB202" s="318"/>
      <c r="DC202" s="318"/>
      <c r="DD202" s="318"/>
      <c r="DE202" s="318"/>
      <c r="DF202" s="318"/>
      <c r="DG202" s="318"/>
      <c r="DH202" s="318"/>
      <c r="DI202" s="321"/>
      <c r="DJ202" s="318"/>
      <c r="DK202" s="318"/>
      <c r="DL202" s="318"/>
      <c r="DM202" s="318"/>
      <c r="DN202" s="318"/>
      <c r="DO202" s="318"/>
      <c r="DP202" s="318"/>
      <c r="DQ202" s="318"/>
      <c r="DR202" s="318"/>
      <c r="DS202" s="318"/>
      <c r="DT202" s="318"/>
      <c r="DU202" s="318"/>
      <c r="DV202" s="318"/>
      <c r="DW202" s="318"/>
      <c r="DX202" s="318"/>
      <c r="DY202" s="321"/>
      <c r="DZ202" s="318"/>
      <c r="EA202" s="318"/>
      <c r="EB202" s="318"/>
      <c r="EC202" s="318"/>
      <c r="ED202" s="318"/>
      <c r="EE202" s="318"/>
      <c r="EF202" s="318"/>
      <c r="EG202" s="318"/>
      <c r="EH202" s="318"/>
      <c r="EI202" s="318"/>
      <c r="EJ202" s="318"/>
      <c r="EK202" s="318"/>
      <c r="EL202" s="318"/>
      <c r="EM202" s="318"/>
      <c r="EN202" s="318"/>
      <c r="EO202" s="318"/>
      <c r="EP202" s="318"/>
      <c r="EQ202" s="318"/>
      <c r="ER202" s="318"/>
      <c r="FG202" s="318"/>
      <c r="FH202" s="318"/>
      <c r="FI202" s="318"/>
      <c r="FJ202" s="318"/>
      <c r="FK202" s="318"/>
      <c r="FL202" s="318"/>
      <c r="FM202" s="318"/>
      <c r="FN202" s="318"/>
      <c r="FO202" s="318"/>
      <c r="FP202" s="318"/>
      <c r="FQ202" s="318"/>
      <c r="FR202" s="318"/>
      <c r="FS202" s="318"/>
      <c r="FT202" s="318"/>
      <c r="FU202" s="318"/>
      <c r="FV202" s="15"/>
      <c r="FW202" s="318"/>
      <c r="FX202" s="318"/>
      <c r="FY202" s="318"/>
      <c r="FZ202" s="318"/>
      <c r="GA202" s="318"/>
      <c r="GB202" s="318"/>
      <c r="GC202" s="319"/>
      <c r="GD202" s="15"/>
      <c r="GE202" s="329"/>
      <c r="GF202" s="329"/>
      <c r="GG202" s="329"/>
      <c r="GH202" s="329"/>
      <c r="GI202" s="329"/>
      <c r="GJ202" s="329"/>
      <c r="GK202" s="319"/>
      <c r="GL202" s="319"/>
      <c r="GM202" s="329"/>
      <c r="GN202" s="318"/>
      <c r="GO202" s="318"/>
      <c r="GP202" s="318"/>
      <c r="GQ202" s="318"/>
      <c r="GR202" s="318"/>
      <c r="GS202" s="318"/>
      <c r="GU202" s="17"/>
      <c r="GV202" s="17"/>
    </row>
    <row r="203" s="2" customFormat="1" spans="2:204">
      <c r="B203" s="303"/>
      <c r="C203" s="306"/>
      <c r="D203" s="303"/>
      <c r="E203" s="303"/>
      <c r="F203" s="303"/>
      <c r="G203" s="306"/>
      <c r="H203" s="303"/>
      <c r="I203" s="303"/>
      <c r="J203" s="303"/>
      <c r="K203" s="303"/>
      <c r="L203" s="303"/>
      <c r="M203" s="303"/>
      <c r="N203" s="303"/>
      <c r="AL203" s="316"/>
      <c r="AN203" s="316"/>
      <c r="AP203" s="316"/>
      <c r="AR203" s="316"/>
      <c r="AU203" s="316"/>
      <c r="AW203" s="316"/>
      <c r="AY203" s="316"/>
      <c r="BA203" s="316"/>
      <c r="CD203" s="318"/>
      <c r="CE203" s="318"/>
      <c r="CF203" s="318"/>
      <c r="CG203" s="318"/>
      <c r="CH203" s="318"/>
      <c r="CI203" s="318"/>
      <c r="CJ203" s="318"/>
      <c r="CK203" s="318"/>
      <c r="CL203" s="318"/>
      <c r="CM203" s="318"/>
      <c r="CN203" s="318"/>
      <c r="CO203" s="318"/>
      <c r="CP203" s="318"/>
      <c r="CQ203" s="318"/>
      <c r="CR203" s="318"/>
      <c r="CS203" s="318"/>
      <c r="CT203" s="318"/>
      <c r="CU203" s="318"/>
      <c r="CV203" s="318"/>
      <c r="CW203" s="318"/>
      <c r="CX203" s="318"/>
      <c r="CY203" s="318"/>
      <c r="CZ203" s="318"/>
      <c r="DA203" s="318"/>
      <c r="DB203" s="318"/>
      <c r="DC203" s="318"/>
      <c r="DD203" s="318"/>
      <c r="DE203" s="318"/>
      <c r="DF203" s="318"/>
      <c r="DG203" s="318"/>
      <c r="DH203" s="318"/>
      <c r="DI203" s="321"/>
      <c r="DJ203" s="318"/>
      <c r="DK203" s="318"/>
      <c r="DL203" s="318"/>
      <c r="DM203" s="318"/>
      <c r="DN203" s="318"/>
      <c r="DO203" s="318"/>
      <c r="DP203" s="318"/>
      <c r="DQ203" s="318"/>
      <c r="DR203" s="318"/>
      <c r="DS203" s="318"/>
      <c r="DT203" s="318"/>
      <c r="DU203" s="318"/>
      <c r="DV203" s="318"/>
      <c r="DW203" s="318"/>
      <c r="DX203" s="318"/>
      <c r="DY203" s="321"/>
      <c r="DZ203" s="318"/>
      <c r="EA203" s="318"/>
      <c r="EB203" s="318"/>
      <c r="EC203" s="318"/>
      <c r="ED203" s="318"/>
      <c r="EE203" s="318"/>
      <c r="EF203" s="318"/>
      <c r="EG203" s="318"/>
      <c r="EH203" s="318"/>
      <c r="EI203" s="318"/>
      <c r="EJ203" s="318"/>
      <c r="EK203" s="318"/>
      <c r="EL203" s="318"/>
      <c r="EM203" s="318"/>
      <c r="EN203" s="318"/>
      <c r="EO203" s="318"/>
      <c r="EP203" s="318"/>
      <c r="EQ203" s="318"/>
      <c r="ER203" s="318"/>
      <c r="FG203" s="318"/>
      <c r="FH203" s="318"/>
      <c r="FI203" s="318"/>
      <c r="FJ203" s="318"/>
      <c r="FK203" s="318"/>
      <c r="FL203" s="318"/>
      <c r="FM203" s="318"/>
      <c r="FN203" s="318"/>
      <c r="FO203" s="318"/>
      <c r="FP203" s="318"/>
      <c r="FQ203" s="318"/>
      <c r="FR203" s="318"/>
      <c r="FS203" s="318"/>
      <c r="FT203" s="318"/>
      <c r="FU203" s="318"/>
      <c r="FV203" s="15"/>
      <c r="FW203" s="318"/>
      <c r="FX203" s="318"/>
      <c r="FY203" s="318"/>
      <c r="FZ203" s="318"/>
      <c r="GA203" s="318"/>
      <c r="GB203" s="318"/>
      <c r="GC203" s="319"/>
      <c r="GD203" s="15"/>
      <c r="GE203" s="329"/>
      <c r="GF203" s="329"/>
      <c r="GG203" s="329"/>
      <c r="GH203" s="329"/>
      <c r="GI203" s="329"/>
      <c r="GJ203" s="329"/>
      <c r="GK203" s="319"/>
      <c r="GL203" s="319"/>
      <c r="GM203" s="329"/>
      <c r="GN203" s="318"/>
      <c r="GO203" s="318"/>
      <c r="GP203" s="318"/>
      <c r="GQ203" s="318"/>
      <c r="GR203" s="318"/>
      <c r="GS203" s="318"/>
      <c r="GU203" s="17"/>
      <c r="GV203" s="17"/>
    </row>
    <row r="204" s="2" customFormat="1" spans="2:204">
      <c r="B204" s="303"/>
      <c r="C204" s="306"/>
      <c r="D204" s="303"/>
      <c r="E204" s="303"/>
      <c r="F204" s="303"/>
      <c r="G204" s="306"/>
      <c r="H204" s="303"/>
      <c r="I204" s="303"/>
      <c r="J204" s="303"/>
      <c r="K204" s="303"/>
      <c r="L204" s="303"/>
      <c r="M204" s="303"/>
      <c r="N204" s="303"/>
      <c r="AL204" s="316"/>
      <c r="AN204" s="316"/>
      <c r="AP204" s="316"/>
      <c r="AR204" s="316"/>
      <c r="AU204" s="316"/>
      <c r="AW204" s="316"/>
      <c r="AY204" s="316"/>
      <c r="BA204" s="316"/>
      <c r="CD204" s="318"/>
      <c r="CE204" s="318"/>
      <c r="CF204" s="318"/>
      <c r="CG204" s="318"/>
      <c r="CH204" s="318"/>
      <c r="CI204" s="318"/>
      <c r="CJ204" s="318"/>
      <c r="CK204" s="318"/>
      <c r="CL204" s="318"/>
      <c r="CM204" s="318"/>
      <c r="CN204" s="318"/>
      <c r="CO204" s="318"/>
      <c r="CP204" s="318"/>
      <c r="CQ204" s="318"/>
      <c r="CR204" s="318"/>
      <c r="CS204" s="318"/>
      <c r="CT204" s="318"/>
      <c r="CU204" s="318"/>
      <c r="CV204" s="318"/>
      <c r="CW204" s="318"/>
      <c r="CX204" s="318"/>
      <c r="CY204" s="318"/>
      <c r="CZ204" s="318"/>
      <c r="DA204" s="318"/>
      <c r="DB204" s="318"/>
      <c r="DC204" s="318"/>
      <c r="DD204" s="318"/>
      <c r="DE204" s="318"/>
      <c r="DF204" s="318"/>
      <c r="DG204" s="318"/>
      <c r="DH204" s="318"/>
      <c r="DI204" s="321"/>
      <c r="DJ204" s="318"/>
      <c r="DK204" s="318"/>
      <c r="DL204" s="318"/>
      <c r="DM204" s="318"/>
      <c r="DN204" s="318"/>
      <c r="DO204" s="318"/>
      <c r="DP204" s="318"/>
      <c r="DQ204" s="318"/>
      <c r="DR204" s="318"/>
      <c r="DS204" s="318"/>
      <c r="DT204" s="318"/>
      <c r="DU204" s="318"/>
      <c r="DV204" s="318"/>
      <c r="DW204" s="318"/>
      <c r="DX204" s="318"/>
      <c r="DY204" s="321"/>
      <c r="DZ204" s="318"/>
      <c r="EA204" s="318"/>
      <c r="EB204" s="318"/>
      <c r="EC204" s="318"/>
      <c r="ED204" s="318"/>
      <c r="EE204" s="318"/>
      <c r="EF204" s="318"/>
      <c r="EG204" s="318"/>
      <c r="EH204" s="318"/>
      <c r="EI204" s="318"/>
      <c r="EJ204" s="318"/>
      <c r="EK204" s="318"/>
      <c r="EL204" s="318"/>
      <c r="EM204" s="318"/>
      <c r="EN204" s="318"/>
      <c r="EO204" s="318"/>
      <c r="EP204" s="318"/>
      <c r="EQ204" s="318"/>
      <c r="ER204" s="318"/>
      <c r="FG204" s="318"/>
      <c r="FH204" s="318"/>
      <c r="FI204" s="318"/>
      <c r="FJ204" s="318"/>
      <c r="FK204" s="318"/>
      <c r="FL204" s="318"/>
      <c r="FM204" s="318"/>
      <c r="FN204" s="318"/>
      <c r="FO204" s="318"/>
      <c r="FP204" s="318"/>
      <c r="FQ204" s="318"/>
      <c r="FR204" s="318"/>
      <c r="FS204" s="318"/>
      <c r="FT204" s="318"/>
      <c r="FU204" s="318"/>
      <c r="FV204" s="15"/>
      <c r="FW204" s="318"/>
      <c r="FX204" s="318"/>
      <c r="FY204" s="318"/>
      <c r="FZ204" s="318"/>
      <c r="GA204" s="318"/>
      <c r="GB204" s="318"/>
      <c r="GC204" s="319"/>
      <c r="GD204" s="15"/>
      <c r="GE204" s="329"/>
      <c r="GF204" s="329"/>
      <c r="GG204" s="329"/>
      <c r="GH204" s="329"/>
      <c r="GI204" s="329"/>
      <c r="GJ204" s="329"/>
      <c r="GK204" s="319"/>
      <c r="GL204" s="319"/>
      <c r="GM204" s="329"/>
      <c r="GN204" s="318"/>
      <c r="GO204" s="318"/>
      <c r="GP204" s="318"/>
      <c r="GQ204" s="318"/>
      <c r="GR204" s="318"/>
      <c r="GS204" s="318"/>
      <c r="GU204" s="17"/>
      <c r="GV204" s="17"/>
    </row>
    <row r="205" s="2" customFormat="1" spans="2:204">
      <c r="B205" s="303"/>
      <c r="C205" s="306"/>
      <c r="D205" s="303"/>
      <c r="E205" s="303"/>
      <c r="F205" s="303"/>
      <c r="G205" s="306"/>
      <c r="H205" s="303"/>
      <c r="I205" s="303"/>
      <c r="J205" s="303"/>
      <c r="K205" s="303"/>
      <c r="L205" s="303"/>
      <c r="M205" s="303"/>
      <c r="N205" s="303"/>
      <c r="AL205" s="316"/>
      <c r="AN205" s="316"/>
      <c r="AP205" s="316"/>
      <c r="AR205" s="316"/>
      <c r="AU205" s="316"/>
      <c r="AW205" s="316"/>
      <c r="AY205" s="316"/>
      <c r="BA205" s="316"/>
      <c r="CD205" s="318"/>
      <c r="CE205" s="318"/>
      <c r="CF205" s="318"/>
      <c r="CG205" s="318"/>
      <c r="CH205" s="318"/>
      <c r="CI205" s="318"/>
      <c r="CJ205" s="318"/>
      <c r="CK205" s="318"/>
      <c r="CL205" s="318"/>
      <c r="CM205" s="318"/>
      <c r="CN205" s="318"/>
      <c r="CO205" s="318"/>
      <c r="CP205" s="318"/>
      <c r="CQ205" s="318"/>
      <c r="CR205" s="318"/>
      <c r="CS205" s="318"/>
      <c r="CT205" s="318"/>
      <c r="CU205" s="318"/>
      <c r="CV205" s="318"/>
      <c r="CW205" s="318"/>
      <c r="CX205" s="318"/>
      <c r="CY205" s="318"/>
      <c r="CZ205" s="318"/>
      <c r="DA205" s="318"/>
      <c r="DB205" s="318"/>
      <c r="DC205" s="318"/>
      <c r="DD205" s="318"/>
      <c r="DE205" s="318"/>
      <c r="DF205" s="318"/>
      <c r="DG205" s="318"/>
      <c r="DH205" s="318"/>
      <c r="DI205" s="321"/>
      <c r="DJ205" s="318"/>
      <c r="DK205" s="318"/>
      <c r="DL205" s="318"/>
      <c r="DM205" s="318"/>
      <c r="DN205" s="318"/>
      <c r="DO205" s="318"/>
      <c r="DP205" s="318"/>
      <c r="DQ205" s="318"/>
      <c r="DR205" s="318"/>
      <c r="DS205" s="318"/>
      <c r="DT205" s="318"/>
      <c r="DU205" s="318"/>
      <c r="DV205" s="318"/>
      <c r="DW205" s="318"/>
      <c r="DX205" s="318"/>
      <c r="DY205" s="321"/>
      <c r="DZ205" s="318"/>
      <c r="EA205" s="318"/>
      <c r="EB205" s="318"/>
      <c r="EC205" s="318"/>
      <c r="ED205" s="318"/>
      <c r="EE205" s="318"/>
      <c r="EF205" s="318"/>
      <c r="EG205" s="318"/>
      <c r="EH205" s="318"/>
      <c r="EI205" s="318"/>
      <c r="EJ205" s="318"/>
      <c r="EK205" s="318"/>
      <c r="EL205" s="318"/>
      <c r="EM205" s="318"/>
      <c r="EN205" s="318"/>
      <c r="EO205" s="318"/>
      <c r="EP205" s="318"/>
      <c r="EQ205" s="318"/>
      <c r="ER205" s="318"/>
      <c r="FG205" s="318"/>
      <c r="FH205" s="318"/>
      <c r="FI205" s="318"/>
      <c r="FJ205" s="318"/>
      <c r="FK205" s="318"/>
      <c r="FL205" s="318"/>
      <c r="FM205" s="318"/>
      <c r="FN205" s="318"/>
      <c r="FO205" s="318"/>
      <c r="FP205" s="318"/>
      <c r="FQ205" s="318"/>
      <c r="FR205" s="318"/>
      <c r="FS205" s="318"/>
      <c r="FT205" s="318"/>
      <c r="FU205" s="318"/>
      <c r="FV205" s="15"/>
      <c r="FW205" s="318"/>
      <c r="FX205" s="318"/>
      <c r="FY205" s="318"/>
      <c r="FZ205" s="318"/>
      <c r="GA205" s="318"/>
      <c r="GB205" s="318"/>
      <c r="GC205" s="319"/>
      <c r="GD205" s="15"/>
      <c r="GE205" s="329"/>
      <c r="GF205" s="329"/>
      <c r="GG205" s="329"/>
      <c r="GH205" s="329"/>
      <c r="GI205" s="329"/>
      <c r="GJ205" s="329"/>
      <c r="GK205" s="319"/>
      <c r="GL205" s="319"/>
      <c r="GM205" s="329"/>
      <c r="GN205" s="318"/>
      <c r="GO205" s="318"/>
      <c r="GP205" s="318"/>
      <c r="GQ205" s="318"/>
      <c r="GR205" s="318"/>
      <c r="GS205" s="318"/>
      <c r="GU205" s="17"/>
      <c r="GV205" s="17"/>
    </row>
    <row r="206" s="2" customFormat="1" spans="2:204">
      <c r="B206" s="303"/>
      <c r="C206" s="306"/>
      <c r="D206" s="303"/>
      <c r="E206" s="303"/>
      <c r="F206" s="303"/>
      <c r="G206" s="306"/>
      <c r="H206" s="303"/>
      <c r="I206" s="303"/>
      <c r="J206" s="303"/>
      <c r="K206" s="303"/>
      <c r="L206" s="303"/>
      <c r="M206" s="303"/>
      <c r="N206" s="303"/>
      <c r="AL206" s="316"/>
      <c r="AN206" s="316"/>
      <c r="AP206" s="316"/>
      <c r="AR206" s="316"/>
      <c r="AU206" s="316"/>
      <c r="AW206" s="316"/>
      <c r="AY206" s="316"/>
      <c r="BA206" s="316"/>
      <c r="CD206" s="318"/>
      <c r="CE206" s="318"/>
      <c r="CF206" s="318"/>
      <c r="CG206" s="318"/>
      <c r="CH206" s="318"/>
      <c r="CI206" s="318"/>
      <c r="CJ206" s="318"/>
      <c r="CK206" s="318"/>
      <c r="CL206" s="318"/>
      <c r="CM206" s="318"/>
      <c r="CN206" s="318"/>
      <c r="CO206" s="318"/>
      <c r="CP206" s="318"/>
      <c r="CQ206" s="318"/>
      <c r="CR206" s="318"/>
      <c r="CS206" s="318"/>
      <c r="CT206" s="318"/>
      <c r="CU206" s="318"/>
      <c r="CV206" s="318"/>
      <c r="CW206" s="318"/>
      <c r="CX206" s="318"/>
      <c r="CY206" s="318"/>
      <c r="CZ206" s="318"/>
      <c r="DA206" s="318"/>
      <c r="DB206" s="318"/>
      <c r="DC206" s="318"/>
      <c r="DD206" s="318"/>
      <c r="DE206" s="318"/>
      <c r="DF206" s="318"/>
      <c r="DG206" s="318"/>
      <c r="DH206" s="318"/>
      <c r="DI206" s="321"/>
      <c r="DJ206" s="318"/>
      <c r="DK206" s="318"/>
      <c r="DL206" s="318"/>
      <c r="DM206" s="318"/>
      <c r="DN206" s="318"/>
      <c r="DO206" s="318"/>
      <c r="DP206" s="318"/>
      <c r="DQ206" s="318"/>
      <c r="DR206" s="318"/>
      <c r="DS206" s="318"/>
      <c r="DT206" s="318"/>
      <c r="DU206" s="318"/>
      <c r="DV206" s="318"/>
      <c r="DW206" s="318"/>
      <c r="DX206" s="318"/>
      <c r="DY206" s="321"/>
      <c r="DZ206" s="318"/>
      <c r="EA206" s="318"/>
      <c r="EB206" s="318"/>
      <c r="EC206" s="318"/>
      <c r="ED206" s="318"/>
      <c r="EE206" s="318"/>
      <c r="EF206" s="318"/>
      <c r="EG206" s="318"/>
      <c r="EH206" s="318"/>
      <c r="EI206" s="318"/>
      <c r="EJ206" s="318"/>
      <c r="EK206" s="318"/>
      <c r="EL206" s="318"/>
      <c r="EM206" s="318"/>
      <c r="EN206" s="318"/>
      <c r="EO206" s="318"/>
      <c r="EP206" s="318"/>
      <c r="EQ206" s="318"/>
      <c r="ER206" s="318"/>
      <c r="FG206" s="318"/>
      <c r="FH206" s="318"/>
      <c r="FI206" s="318"/>
      <c r="FJ206" s="318"/>
      <c r="FK206" s="318"/>
      <c r="FL206" s="318"/>
      <c r="FM206" s="318"/>
      <c r="FN206" s="318"/>
      <c r="FO206" s="318"/>
      <c r="FP206" s="318"/>
      <c r="FQ206" s="318"/>
      <c r="FR206" s="318"/>
      <c r="FS206" s="318"/>
      <c r="FT206" s="318"/>
      <c r="FU206" s="318"/>
      <c r="FV206" s="15"/>
      <c r="FW206" s="318"/>
      <c r="FX206" s="318"/>
      <c r="FY206" s="318"/>
      <c r="FZ206" s="318"/>
      <c r="GA206" s="318"/>
      <c r="GB206" s="318"/>
      <c r="GC206" s="319"/>
      <c r="GD206" s="15"/>
      <c r="GE206" s="329"/>
      <c r="GF206" s="329"/>
      <c r="GG206" s="329"/>
      <c r="GH206" s="329"/>
      <c r="GI206" s="329"/>
      <c r="GJ206" s="329"/>
      <c r="GK206" s="319"/>
      <c r="GL206" s="319"/>
      <c r="GM206" s="329"/>
      <c r="GN206" s="318"/>
      <c r="GO206" s="318"/>
      <c r="GP206" s="318"/>
      <c r="GQ206" s="318"/>
      <c r="GR206" s="318"/>
      <c r="GS206" s="318"/>
      <c r="GU206" s="17"/>
      <c r="GV206" s="17"/>
    </row>
    <row r="207" s="2" customFormat="1" spans="2:204">
      <c r="B207" s="303"/>
      <c r="C207" s="306"/>
      <c r="D207" s="303"/>
      <c r="E207" s="303"/>
      <c r="F207" s="303"/>
      <c r="G207" s="306"/>
      <c r="H207" s="303"/>
      <c r="I207" s="303"/>
      <c r="J207" s="303"/>
      <c r="K207" s="303"/>
      <c r="L207" s="303"/>
      <c r="M207" s="303"/>
      <c r="N207" s="303"/>
      <c r="AL207" s="316"/>
      <c r="AN207" s="316"/>
      <c r="AP207" s="316"/>
      <c r="AR207" s="316"/>
      <c r="AU207" s="316"/>
      <c r="AW207" s="316"/>
      <c r="AY207" s="316"/>
      <c r="BA207" s="316"/>
      <c r="CD207" s="318"/>
      <c r="CE207" s="318"/>
      <c r="CF207" s="318"/>
      <c r="CG207" s="318"/>
      <c r="CH207" s="318"/>
      <c r="CI207" s="318"/>
      <c r="CJ207" s="318"/>
      <c r="CK207" s="318"/>
      <c r="CL207" s="318"/>
      <c r="CM207" s="318"/>
      <c r="CN207" s="318"/>
      <c r="CO207" s="318"/>
      <c r="CP207" s="318"/>
      <c r="CQ207" s="318"/>
      <c r="CR207" s="318"/>
      <c r="CS207" s="318"/>
      <c r="CT207" s="318"/>
      <c r="CU207" s="318"/>
      <c r="CV207" s="318"/>
      <c r="CW207" s="318"/>
      <c r="CX207" s="318"/>
      <c r="CY207" s="318"/>
      <c r="CZ207" s="318"/>
      <c r="DA207" s="318"/>
      <c r="DB207" s="318"/>
      <c r="DC207" s="318"/>
      <c r="DD207" s="318"/>
      <c r="DE207" s="318"/>
      <c r="DF207" s="318"/>
      <c r="DG207" s="318"/>
      <c r="DH207" s="318"/>
      <c r="DI207" s="321"/>
      <c r="DJ207" s="318"/>
      <c r="DK207" s="318"/>
      <c r="DL207" s="318"/>
      <c r="DM207" s="318"/>
      <c r="DN207" s="318"/>
      <c r="DO207" s="318"/>
      <c r="DP207" s="318"/>
      <c r="DQ207" s="318"/>
      <c r="DR207" s="318"/>
      <c r="DS207" s="318"/>
      <c r="DT207" s="318"/>
      <c r="DU207" s="318"/>
      <c r="DV207" s="318"/>
      <c r="DW207" s="318"/>
      <c r="DX207" s="318"/>
      <c r="DY207" s="321"/>
      <c r="DZ207" s="318"/>
      <c r="EA207" s="318"/>
      <c r="EB207" s="318"/>
      <c r="EC207" s="318"/>
      <c r="ED207" s="318"/>
      <c r="EE207" s="318"/>
      <c r="EF207" s="318"/>
      <c r="EG207" s="318"/>
      <c r="EH207" s="318"/>
      <c r="EI207" s="318"/>
      <c r="EJ207" s="318"/>
      <c r="EK207" s="318"/>
      <c r="EL207" s="318"/>
      <c r="EM207" s="318"/>
      <c r="EN207" s="318"/>
      <c r="EO207" s="318"/>
      <c r="EP207" s="318"/>
      <c r="EQ207" s="318"/>
      <c r="ER207" s="318"/>
      <c r="FG207" s="318"/>
      <c r="FH207" s="318"/>
      <c r="FI207" s="318"/>
      <c r="FJ207" s="318"/>
      <c r="FK207" s="318"/>
      <c r="FL207" s="318"/>
      <c r="FM207" s="318"/>
      <c r="FN207" s="318"/>
      <c r="FO207" s="318"/>
      <c r="FP207" s="318"/>
      <c r="FQ207" s="318"/>
      <c r="FR207" s="318"/>
      <c r="FS207" s="318"/>
      <c r="FT207" s="318"/>
      <c r="FU207" s="318"/>
      <c r="FV207" s="15"/>
      <c r="FW207" s="318"/>
      <c r="FX207" s="318"/>
      <c r="FY207" s="318"/>
      <c r="FZ207" s="318"/>
      <c r="GA207" s="318"/>
      <c r="GB207" s="318"/>
      <c r="GC207" s="319"/>
      <c r="GD207" s="15"/>
      <c r="GE207" s="329"/>
      <c r="GF207" s="329"/>
      <c r="GG207" s="329"/>
      <c r="GH207" s="329"/>
      <c r="GI207" s="329"/>
      <c r="GJ207" s="329"/>
      <c r="GK207" s="319"/>
      <c r="GL207" s="319"/>
      <c r="GM207" s="329"/>
      <c r="GN207" s="318"/>
      <c r="GO207" s="318"/>
      <c r="GP207" s="318"/>
      <c r="GQ207" s="318"/>
      <c r="GR207" s="318"/>
      <c r="GS207" s="318"/>
      <c r="GU207" s="17"/>
      <c r="GV207" s="17"/>
    </row>
    <row r="208" s="2" customFormat="1" spans="2:204">
      <c r="B208" s="303"/>
      <c r="C208" s="306"/>
      <c r="D208" s="303"/>
      <c r="E208" s="303"/>
      <c r="F208" s="303"/>
      <c r="G208" s="306"/>
      <c r="H208" s="303"/>
      <c r="I208" s="303"/>
      <c r="J208" s="303"/>
      <c r="K208" s="303"/>
      <c r="L208" s="303"/>
      <c r="M208" s="303"/>
      <c r="N208" s="303"/>
      <c r="AL208" s="316"/>
      <c r="AN208" s="316"/>
      <c r="AP208" s="316"/>
      <c r="AR208" s="316"/>
      <c r="AU208" s="316"/>
      <c r="AW208" s="316"/>
      <c r="AY208" s="316"/>
      <c r="BA208" s="316"/>
      <c r="CD208" s="318"/>
      <c r="CE208" s="318"/>
      <c r="CF208" s="318"/>
      <c r="CG208" s="318"/>
      <c r="CH208" s="318"/>
      <c r="CI208" s="318"/>
      <c r="CJ208" s="318"/>
      <c r="CK208" s="318"/>
      <c r="CL208" s="318"/>
      <c r="CM208" s="318"/>
      <c r="CN208" s="318"/>
      <c r="CO208" s="318"/>
      <c r="CP208" s="318"/>
      <c r="CQ208" s="318"/>
      <c r="CR208" s="318"/>
      <c r="CS208" s="318"/>
      <c r="CT208" s="318"/>
      <c r="CU208" s="318"/>
      <c r="CV208" s="318"/>
      <c r="CW208" s="318"/>
      <c r="CX208" s="318"/>
      <c r="CY208" s="318"/>
      <c r="CZ208" s="318"/>
      <c r="DA208" s="318"/>
      <c r="DB208" s="318"/>
      <c r="DC208" s="318"/>
      <c r="DD208" s="318"/>
      <c r="DE208" s="318"/>
      <c r="DF208" s="318"/>
      <c r="DG208" s="318"/>
      <c r="DH208" s="318"/>
      <c r="DI208" s="321"/>
      <c r="DJ208" s="318"/>
      <c r="DK208" s="318"/>
      <c r="DL208" s="318"/>
      <c r="DM208" s="318"/>
      <c r="DN208" s="318"/>
      <c r="DO208" s="318"/>
      <c r="DP208" s="318"/>
      <c r="DQ208" s="318"/>
      <c r="DR208" s="318"/>
      <c r="DS208" s="318"/>
      <c r="DT208" s="318"/>
      <c r="DU208" s="318"/>
      <c r="DV208" s="318"/>
      <c r="DW208" s="318"/>
      <c r="DX208" s="318"/>
      <c r="DY208" s="321"/>
      <c r="DZ208" s="318"/>
      <c r="EA208" s="318"/>
      <c r="EB208" s="318"/>
      <c r="EC208" s="318"/>
      <c r="ED208" s="318"/>
      <c r="EE208" s="318"/>
      <c r="EF208" s="318"/>
      <c r="EG208" s="318"/>
      <c r="EH208" s="318"/>
      <c r="EI208" s="318"/>
      <c r="EJ208" s="318"/>
      <c r="EK208" s="318"/>
      <c r="EL208" s="318"/>
      <c r="EM208" s="318"/>
      <c r="EN208" s="318"/>
      <c r="EO208" s="318"/>
      <c r="EP208" s="318"/>
      <c r="EQ208" s="318"/>
      <c r="ER208" s="318"/>
      <c r="FG208" s="318"/>
      <c r="FH208" s="318"/>
      <c r="FI208" s="318"/>
      <c r="FJ208" s="318"/>
      <c r="FK208" s="318"/>
      <c r="FL208" s="318"/>
      <c r="FM208" s="318"/>
      <c r="FN208" s="318"/>
      <c r="FO208" s="318"/>
      <c r="FP208" s="318"/>
      <c r="FQ208" s="318"/>
      <c r="FR208" s="318"/>
      <c r="FS208" s="318"/>
      <c r="FT208" s="318"/>
      <c r="FU208" s="318"/>
      <c r="FV208" s="15"/>
      <c r="FW208" s="318"/>
      <c r="FX208" s="318"/>
      <c r="FY208" s="318"/>
      <c r="FZ208" s="318"/>
      <c r="GA208" s="318"/>
      <c r="GB208" s="318"/>
      <c r="GC208" s="319"/>
      <c r="GD208" s="15"/>
      <c r="GE208" s="329"/>
      <c r="GF208" s="329"/>
      <c r="GG208" s="329"/>
      <c r="GH208" s="329"/>
      <c r="GI208" s="329"/>
      <c r="GJ208" s="329"/>
      <c r="GK208" s="319"/>
      <c r="GL208" s="319"/>
      <c r="GM208" s="329"/>
      <c r="GN208" s="318"/>
      <c r="GO208" s="318"/>
      <c r="GP208" s="318"/>
      <c r="GQ208" s="318"/>
      <c r="GR208" s="318"/>
      <c r="GS208" s="318"/>
      <c r="GU208" s="17"/>
      <c r="GV208" s="17"/>
    </row>
    <row r="209" s="2" customFormat="1" spans="2:204">
      <c r="B209" s="303"/>
      <c r="C209" s="306"/>
      <c r="D209" s="303"/>
      <c r="E209" s="303"/>
      <c r="F209" s="303"/>
      <c r="G209" s="306"/>
      <c r="H209" s="303"/>
      <c r="I209" s="303"/>
      <c r="J209" s="303"/>
      <c r="K209" s="303"/>
      <c r="L209" s="303"/>
      <c r="M209" s="303"/>
      <c r="N209" s="303"/>
      <c r="AL209" s="316"/>
      <c r="AN209" s="316"/>
      <c r="AP209" s="316"/>
      <c r="AR209" s="316"/>
      <c r="AU209" s="316"/>
      <c r="AW209" s="316"/>
      <c r="AY209" s="316"/>
      <c r="BA209" s="316"/>
      <c r="CD209" s="318"/>
      <c r="CE209" s="318"/>
      <c r="CF209" s="318"/>
      <c r="CG209" s="318"/>
      <c r="CH209" s="318"/>
      <c r="CI209" s="318"/>
      <c r="CJ209" s="318"/>
      <c r="CK209" s="318"/>
      <c r="CL209" s="318"/>
      <c r="CM209" s="318"/>
      <c r="CN209" s="318"/>
      <c r="CO209" s="318"/>
      <c r="CP209" s="318"/>
      <c r="CQ209" s="318"/>
      <c r="CR209" s="318"/>
      <c r="CS209" s="318"/>
      <c r="CT209" s="318"/>
      <c r="CU209" s="318"/>
      <c r="CV209" s="318"/>
      <c r="CW209" s="318"/>
      <c r="CX209" s="318"/>
      <c r="CY209" s="318"/>
      <c r="CZ209" s="318"/>
      <c r="DA209" s="318"/>
      <c r="DB209" s="318"/>
      <c r="DC209" s="318"/>
      <c r="DD209" s="318"/>
      <c r="DE209" s="318"/>
      <c r="DF209" s="318"/>
      <c r="DG209" s="318"/>
      <c r="DH209" s="318"/>
      <c r="DI209" s="321"/>
      <c r="DJ209" s="318"/>
      <c r="DK209" s="318"/>
      <c r="DL209" s="318"/>
      <c r="DM209" s="318"/>
      <c r="DN209" s="318"/>
      <c r="DO209" s="318"/>
      <c r="DP209" s="318"/>
      <c r="DQ209" s="318"/>
      <c r="DR209" s="318"/>
      <c r="DS209" s="318"/>
      <c r="DT209" s="318"/>
      <c r="DU209" s="318"/>
      <c r="DV209" s="318"/>
      <c r="DW209" s="318"/>
      <c r="DX209" s="318"/>
      <c r="DY209" s="321"/>
      <c r="DZ209" s="318"/>
      <c r="EA209" s="318"/>
      <c r="EB209" s="318"/>
      <c r="EC209" s="318"/>
      <c r="ED209" s="318"/>
      <c r="EE209" s="318"/>
      <c r="EF209" s="318"/>
      <c r="EG209" s="318"/>
      <c r="EH209" s="318"/>
      <c r="EI209" s="318"/>
      <c r="EJ209" s="318"/>
      <c r="EK209" s="318"/>
      <c r="EL209" s="318"/>
      <c r="EM209" s="318"/>
      <c r="EN209" s="318"/>
      <c r="EO209" s="318"/>
      <c r="EP209" s="318"/>
      <c r="EQ209" s="318"/>
      <c r="ER209" s="318"/>
      <c r="FG209" s="318"/>
      <c r="FH209" s="318"/>
      <c r="FI209" s="318"/>
      <c r="FJ209" s="318"/>
      <c r="FK209" s="318"/>
      <c r="FL209" s="318"/>
      <c r="FM209" s="318"/>
      <c r="FN209" s="318"/>
      <c r="FO209" s="318"/>
      <c r="FP209" s="318"/>
      <c r="FQ209" s="318"/>
      <c r="FR209" s="318"/>
      <c r="FS209" s="318"/>
      <c r="FT209" s="318"/>
      <c r="FU209" s="318"/>
      <c r="FV209" s="15"/>
      <c r="FW209" s="318"/>
      <c r="FX209" s="318"/>
      <c r="FY209" s="318"/>
      <c r="FZ209" s="318"/>
      <c r="GA209" s="318"/>
      <c r="GB209" s="318"/>
      <c r="GC209" s="319"/>
      <c r="GD209" s="15"/>
      <c r="GE209" s="329"/>
      <c r="GF209" s="329"/>
      <c r="GG209" s="329"/>
      <c r="GH209" s="329"/>
      <c r="GI209" s="329"/>
      <c r="GJ209" s="329"/>
      <c r="GK209" s="319"/>
      <c r="GL209" s="319"/>
      <c r="GM209" s="329"/>
      <c r="GN209" s="318"/>
      <c r="GO209" s="318"/>
      <c r="GP209" s="318"/>
      <c r="GQ209" s="318"/>
      <c r="GR209" s="318"/>
      <c r="GS209" s="318"/>
      <c r="GU209" s="17"/>
      <c r="GV209" s="17"/>
    </row>
    <row r="210" s="2" customFormat="1" spans="2:204">
      <c r="B210" s="303"/>
      <c r="C210" s="306"/>
      <c r="D210" s="303"/>
      <c r="E210" s="303"/>
      <c r="F210" s="303"/>
      <c r="G210" s="306"/>
      <c r="H210" s="303"/>
      <c r="I210" s="303"/>
      <c r="J210" s="303"/>
      <c r="K210" s="303"/>
      <c r="L210" s="303"/>
      <c r="M210" s="303"/>
      <c r="N210" s="303"/>
      <c r="AL210" s="316"/>
      <c r="AN210" s="316"/>
      <c r="AP210" s="316"/>
      <c r="AR210" s="316"/>
      <c r="AU210" s="316"/>
      <c r="AW210" s="316"/>
      <c r="AY210" s="316"/>
      <c r="BA210" s="316"/>
      <c r="CD210" s="318"/>
      <c r="CE210" s="318"/>
      <c r="CF210" s="318"/>
      <c r="CG210" s="318"/>
      <c r="CH210" s="318"/>
      <c r="CI210" s="318"/>
      <c r="CJ210" s="318"/>
      <c r="CK210" s="318"/>
      <c r="CL210" s="318"/>
      <c r="CM210" s="318"/>
      <c r="CN210" s="318"/>
      <c r="CO210" s="318"/>
      <c r="CP210" s="318"/>
      <c r="CQ210" s="318"/>
      <c r="CR210" s="318"/>
      <c r="CS210" s="318"/>
      <c r="CT210" s="318"/>
      <c r="CU210" s="318"/>
      <c r="CV210" s="318"/>
      <c r="CW210" s="318"/>
      <c r="CX210" s="318"/>
      <c r="CY210" s="318"/>
      <c r="CZ210" s="318"/>
      <c r="DA210" s="318"/>
      <c r="DB210" s="318"/>
      <c r="DC210" s="318"/>
      <c r="DD210" s="318"/>
      <c r="DE210" s="318"/>
      <c r="DF210" s="318"/>
      <c r="DG210" s="318"/>
      <c r="DH210" s="318"/>
      <c r="DI210" s="321"/>
      <c r="DJ210" s="318"/>
      <c r="DK210" s="318"/>
      <c r="DL210" s="318"/>
      <c r="DM210" s="318"/>
      <c r="DN210" s="318"/>
      <c r="DO210" s="318"/>
      <c r="DP210" s="318"/>
      <c r="DQ210" s="318"/>
      <c r="DR210" s="318"/>
      <c r="DS210" s="318"/>
      <c r="DT210" s="318"/>
      <c r="DU210" s="318"/>
      <c r="DV210" s="318"/>
      <c r="DW210" s="318"/>
      <c r="DX210" s="318"/>
      <c r="DY210" s="321"/>
      <c r="DZ210" s="318"/>
      <c r="EA210" s="318"/>
      <c r="EB210" s="318"/>
      <c r="EC210" s="318"/>
      <c r="ED210" s="318"/>
      <c r="EE210" s="318"/>
      <c r="EF210" s="318"/>
      <c r="EG210" s="318"/>
      <c r="EH210" s="318"/>
      <c r="EI210" s="318"/>
      <c r="EJ210" s="318"/>
      <c r="EK210" s="318"/>
      <c r="EL210" s="318"/>
      <c r="EM210" s="318"/>
      <c r="EN210" s="318"/>
      <c r="EO210" s="318"/>
      <c r="EP210" s="318"/>
      <c r="EQ210" s="318"/>
      <c r="ER210" s="318"/>
      <c r="FG210" s="318"/>
      <c r="FH210" s="318"/>
      <c r="FI210" s="318"/>
      <c r="FJ210" s="318"/>
      <c r="FK210" s="318"/>
      <c r="FL210" s="318"/>
      <c r="FM210" s="318"/>
      <c r="FN210" s="318"/>
      <c r="FO210" s="318"/>
      <c r="FP210" s="318"/>
      <c r="FQ210" s="318"/>
      <c r="FR210" s="318"/>
      <c r="FS210" s="318"/>
      <c r="FT210" s="318"/>
      <c r="FU210" s="318"/>
      <c r="FV210" s="15"/>
      <c r="FW210" s="318"/>
      <c r="FX210" s="318"/>
      <c r="FY210" s="318"/>
      <c r="FZ210" s="318"/>
      <c r="GA210" s="318"/>
      <c r="GB210" s="318"/>
      <c r="GC210" s="319"/>
      <c r="GD210" s="15"/>
      <c r="GE210" s="329"/>
      <c r="GF210" s="329"/>
      <c r="GG210" s="329"/>
      <c r="GH210" s="329"/>
      <c r="GI210" s="329"/>
      <c r="GJ210" s="329"/>
      <c r="GK210" s="319"/>
      <c r="GL210" s="319"/>
      <c r="GM210" s="329"/>
      <c r="GN210" s="318"/>
      <c r="GO210" s="318"/>
      <c r="GP210" s="318"/>
      <c r="GQ210" s="318"/>
      <c r="GR210" s="318"/>
      <c r="GS210" s="318"/>
      <c r="GU210" s="17"/>
      <c r="GV210" s="17"/>
    </row>
    <row r="211" s="2" customFormat="1" spans="2:204">
      <c r="B211" s="303"/>
      <c r="C211" s="306"/>
      <c r="D211" s="303"/>
      <c r="E211" s="303"/>
      <c r="F211" s="303"/>
      <c r="G211" s="306"/>
      <c r="H211" s="303"/>
      <c r="I211" s="303"/>
      <c r="J211" s="303"/>
      <c r="K211" s="303"/>
      <c r="L211" s="303"/>
      <c r="M211" s="303"/>
      <c r="N211" s="303"/>
      <c r="AL211" s="316"/>
      <c r="AN211" s="316"/>
      <c r="AP211" s="316"/>
      <c r="AR211" s="316"/>
      <c r="AU211" s="316"/>
      <c r="AW211" s="316"/>
      <c r="AY211" s="316"/>
      <c r="BA211" s="316"/>
      <c r="CD211" s="318"/>
      <c r="CE211" s="318"/>
      <c r="CF211" s="318"/>
      <c r="CG211" s="318"/>
      <c r="CH211" s="318"/>
      <c r="CI211" s="318"/>
      <c r="CJ211" s="318"/>
      <c r="CK211" s="318"/>
      <c r="CL211" s="318"/>
      <c r="CM211" s="318"/>
      <c r="CN211" s="318"/>
      <c r="CO211" s="318"/>
      <c r="CP211" s="318"/>
      <c r="CQ211" s="318"/>
      <c r="CR211" s="318"/>
      <c r="CS211" s="318"/>
      <c r="CT211" s="318"/>
      <c r="CU211" s="318"/>
      <c r="CV211" s="318"/>
      <c r="CW211" s="318"/>
      <c r="CX211" s="318"/>
      <c r="CY211" s="318"/>
      <c r="CZ211" s="318"/>
      <c r="DA211" s="318"/>
      <c r="DB211" s="318"/>
      <c r="DC211" s="318"/>
      <c r="DD211" s="318"/>
      <c r="DE211" s="318"/>
      <c r="DF211" s="318"/>
      <c r="DG211" s="318"/>
      <c r="DH211" s="318"/>
      <c r="DI211" s="321"/>
      <c r="DJ211" s="318"/>
      <c r="DK211" s="318"/>
      <c r="DL211" s="318"/>
      <c r="DM211" s="318"/>
      <c r="DN211" s="318"/>
      <c r="DO211" s="318"/>
      <c r="DP211" s="318"/>
      <c r="DQ211" s="318"/>
      <c r="DR211" s="318"/>
      <c r="DS211" s="318"/>
      <c r="DT211" s="318"/>
      <c r="DU211" s="318"/>
      <c r="DV211" s="318"/>
      <c r="DW211" s="318"/>
      <c r="DX211" s="318"/>
      <c r="DY211" s="321"/>
      <c r="DZ211" s="318"/>
      <c r="EA211" s="318"/>
      <c r="EB211" s="318"/>
      <c r="EC211" s="318"/>
      <c r="ED211" s="318"/>
      <c r="EE211" s="318"/>
      <c r="EF211" s="318"/>
      <c r="EG211" s="318"/>
      <c r="EH211" s="318"/>
      <c r="EI211" s="318"/>
      <c r="EJ211" s="318"/>
      <c r="EK211" s="318"/>
      <c r="EL211" s="318"/>
      <c r="EM211" s="318"/>
      <c r="EN211" s="318"/>
      <c r="EO211" s="318"/>
      <c r="EP211" s="318"/>
      <c r="EQ211" s="318"/>
      <c r="ER211" s="318"/>
      <c r="FG211" s="318"/>
      <c r="FH211" s="318"/>
      <c r="FI211" s="318"/>
      <c r="FJ211" s="318"/>
      <c r="FK211" s="318"/>
      <c r="FL211" s="318"/>
      <c r="FM211" s="318"/>
      <c r="FN211" s="318"/>
      <c r="FO211" s="318"/>
      <c r="FP211" s="318"/>
      <c r="FQ211" s="318"/>
      <c r="FR211" s="318"/>
      <c r="FS211" s="318"/>
      <c r="FT211" s="318"/>
      <c r="FU211" s="318"/>
      <c r="FV211" s="15"/>
      <c r="FW211" s="318"/>
      <c r="FX211" s="318"/>
      <c r="FY211" s="318"/>
      <c r="FZ211" s="318"/>
      <c r="GA211" s="318"/>
      <c r="GB211" s="318"/>
      <c r="GC211" s="319"/>
      <c r="GD211" s="15"/>
      <c r="GE211" s="329"/>
      <c r="GF211" s="329"/>
      <c r="GG211" s="329"/>
      <c r="GH211" s="329"/>
      <c r="GI211" s="329"/>
      <c r="GJ211" s="329"/>
      <c r="GK211" s="319"/>
      <c r="GL211" s="319"/>
      <c r="GM211" s="329"/>
      <c r="GN211" s="318"/>
      <c r="GO211" s="318"/>
      <c r="GP211" s="318"/>
      <c r="GQ211" s="318"/>
      <c r="GR211" s="318"/>
      <c r="GS211" s="318"/>
      <c r="GU211" s="17"/>
      <c r="GV211" s="17"/>
    </row>
    <row r="212" s="2" customFormat="1" spans="2:204">
      <c r="B212" s="303"/>
      <c r="C212" s="306"/>
      <c r="D212" s="303"/>
      <c r="E212" s="303"/>
      <c r="F212" s="303"/>
      <c r="G212" s="306"/>
      <c r="H212" s="303"/>
      <c r="I212" s="303"/>
      <c r="J212" s="303"/>
      <c r="K212" s="303"/>
      <c r="L212" s="303"/>
      <c r="M212" s="303"/>
      <c r="N212" s="303"/>
      <c r="AL212" s="316"/>
      <c r="AN212" s="316"/>
      <c r="AP212" s="316"/>
      <c r="AR212" s="316"/>
      <c r="AU212" s="316"/>
      <c r="AW212" s="316"/>
      <c r="AY212" s="316"/>
      <c r="BA212" s="316"/>
      <c r="CD212" s="318"/>
      <c r="CE212" s="318"/>
      <c r="CF212" s="318"/>
      <c r="CG212" s="318"/>
      <c r="CH212" s="318"/>
      <c r="CI212" s="318"/>
      <c r="CJ212" s="318"/>
      <c r="CK212" s="318"/>
      <c r="CL212" s="318"/>
      <c r="CM212" s="318"/>
      <c r="CN212" s="318"/>
      <c r="CO212" s="318"/>
      <c r="CP212" s="318"/>
      <c r="CQ212" s="318"/>
      <c r="CR212" s="318"/>
      <c r="CS212" s="318"/>
      <c r="CT212" s="318"/>
      <c r="CU212" s="318"/>
      <c r="CV212" s="318"/>
      <c r="CW212" s="318"/>
      <c r="CX212" s="318"/>
      <c r="CY212" s="318"/>
      <c r="CZ212" s="318"/>
      <c r="DA212" s="318"/>
      <c r="DB212" s="318"/>
      <c r="DC212" s="318"/>
      <c r="DD212" s="318"/>
      <c r="DE212" s="318"/>
      <c r="DF212" s="318"/>
      <c r="DG212" s="318"/>
      <c r="DH212" s="318"/>
      <c r="DI212" s="321"/>
      <c r="DJ212" s="318"/>
      <c r="DK212" s="318"/>
      <c r="DL212" s="318"/>
      <c r="DM212" s="318"/>
      <c r="DN212" s="318"/>
      <c r="DO212" s="318"/>
      <c r="DP212" s="318"/>
      <c r="DQ212" s="318"/>
      <c r="DR212" s="318"/>
      <c r="DS212" s="318"/>
      <c r="DT212" s="318"/>
      <c r="DU212" s="318"/>
      <c r="DV212" s="318"/>
      <c r="DW212" s="318"/>
      <c r="DX212" s="318"/>
      <c r="DY212" s="321"/>
      <c r="DZ212" s="318"/>
      <c r="EA212" s="318"/>
      <c r="EB212" s="318"/>
      <c r="EC212" s="318"/>
      <c r="ED212" s="318"/>
      <c r="EE212" s="318"/>
      <c r="EF212" s="318"/>
      <c r="EG212" s="318"/>
      <c r="EH212" s="318"/>
      <c r="EI212" s="318"/>
      <c r="EJ212" s="318"/>
      <c r="EK212" s="318"/>
      <c r="EL212" s="318"/>
      <c r="EM212" s="318"/>
      <c r="EN212" s="318"/>
      <c r="EO212" s="318"/>
      <c r="EP212" s="318"/>
      <c r="EQ212" s="318"/>
      <c r="ER212" s="318"/>
      <c r="FG212" s="318"/>
      <c r="FH212" s="318"/>
      <c r="FI212" s="318"/>
      <c r="FJ212" s="318"/>
      <c r="FK212" s="318"/>
      <c r="FL212" s="318"/>
      <c r="FM212" s="318"/>
      <c r="FN212" s="318"/>
      <c r="FO212" s="318"/>
      <c r="FP212" s="318"/>
      <c r="FQ212" s="318"/>
      <c r="FR212" s="318"/>
      <c r="FS212" s="318"/>
      <c r="FT212" s="318"/>
      <c r="FU212" s="318"/>
      <c r="FV212" s="15"/>
      <c r="FW212" s="318"/>
      <c r="FX212" s="318"/>
      <c r="FY212" s="318"/>
      <c r="FZ212" s="318"/>
      <c r="GA212" s="318"/>
      <c r="GB212" s="318"/>
      <c r="GC212" s="319"/>
      <c r="GD212" s="15"/>
      <c r="GE212" s="329"/>
      <c r="GF212" s="329"/>
      <c r="GG212" s="329"/>
      <c r="GH212" s="329"/>
      <c r="GI212" s="329"/>
      <c r="GJ212" s="329"/>
      <c r="GK212" s="319"/>
      <c r="GL212" s="319"/>
      <c r="GM212" s="329"/>
      <c r="GN212" s="318"/>
      <c r="GO212" s="318"/>
      <c r="GP212" s="318"/>
      <c r="GQ212" s="318"/>
      <c r="GR212" s="318"/>
      <c r="GS212" s="318"/>
      <c r="GU212" s="17"/>
      <c r="GV212" s="17"/>
    </row>
    <row r="213" s="2" customFormat="1" spans="2:204">
      <c r="B213" s="303"/>
      <c r="C213" s="306"/>
      <c r="D213" s="303"/>
      <c r="E213" s="303"/>
      <c r="F213" s="303"/>
      <c r="G213" s="306"/>
      <c r="H213" s="303"/>
      <c r="I213" s="303"/>
      <c r="J213" s="303"/>
      <c r="K213" s="303"/>
      <c r="L213" s="303"/>
      <c r="M213" s="303"/>
      <c r="N213" s="303"/>
      <c r="AL213" s="316"/>
      <c r="AN213" s="316"/>
      <c r="AP213" s="316"/>
      <c r="AR213" s="316"/>
      <c r="AU213" s="316"/>
      <c r="AW213" s="316"/>
      <c r="AY213" s="316"/>
      <c r="BA213" s="316"/>
      <c r="CD213" s="318"/>
      <c r="CE213" s="318"/>
      <c r="CF213" s="318"/>
      <c r="CG213" s="318"/>
      <c r="CH213" s="318"/>
      <c r="CI213" s="318"/>
      <c r="CJ213" s="318"/>
      <c r="CK213" s="318"/>
      <c r="CL213" s="318"/>
      <c r="CM213" s="318"/>
      <c r="CN213" s="318"/>
      <c r="CO213" s="318"/>
      <c r="CP213" s="318"/>
      <c r="CQ213" s="318"/>
      <c r="CR213" s="318"/>
      <c r="CS213" s="318"/>
      <c r="CT213" s="318"/>
      <c r="CU213" s="318"/>
      <c r="CV213" s="318"/>
      <c r="CW213" s="318"/>
      <c r="CX213" s="318"/>
      <c r="CY213" s="318"/>
      <c r="CZ213" s="318"/>
      <c r="DA213" s="318"/>
      <c r="DB213" s="318"/>
      <c r="DC213" s="318"/>
      <c r="DD213" s="318"/>
      <c r="DE213" s="318"/>
      <c r="DF213" s="318"/>
      <c r="DG213" s="318"/>
      <c r="DH213" s="318"/>
      <c r="DI213" s="321"/>
      <c r="DJ213" s="318"/>
      <c r="DK213" s="318"/>
      <c r="DL213" s="318"/>
      <c r="DM213" s="318"/>
      <c r="DN213" s="318"/>
      <c r="DO213" s="318"/>
      <c r="DP213" s="318"/>
      <c r="DQ213" s="318"/>
      <c r="DR213" s="318"/>
      <c r="DS213" s="318"/>
      <c r="DT213" s="318"/>
      <c r="DU213" s="318"/>
      <c r="DV213" s="318"/>
      <c r="DW213" s="318"/>
      <c r="DX213" s="318"/>
      <c r="DY213" s="321"/>
      <c r="DZ213" s="318"/>
      <c r="EA213" s="318"/>
      <c r="EB213" s="318"/>
      <c r="EC213" s="318"/>
      <c r="ED213" s="318"/>
      <c r="EE213" s="318"/>
      <c r="EF213" s="318"/>
      <c r="EG213" s="318"/>
      <c r="EH213" s="318"/>
      <c r="EI213" s="318"/>
      <c r="EJ213" s="318"/>
      <c r="EK213" s="318"/>
      <c r="EL213" s="318"/>
      <c r="EM213" s="318"/>
      <c r="EN213" s="318"/>
      <c r="EO213" s="318"/>
      <c r="EP213" s="318"/>
      <c r="EQ213" s="318"/>
      <c r="ER213" s="318"/>
      <c r="FG213" s="318"/>
      <c r="FH213" s="318"/>
      <c r="FI213" s="318"/>
      <c r="FJ213" s="318"/>
      <c r="FK213" s="318"/>
      <c r="FL213" s="318"/>
      <c r="FM213" s="318"/>
      <c r="FN213" s="318"/>
      <c r="FO213" s="318"/>
      <c r="FP213" s="318"/>
      <c r="FQ213" s="318"/>
      <c r="FR213" s="318"/>
      <c r="FS213" s="318"/>
      <c r="FT213" s="318"/>
      <c r="FU213" s="318"/>
      <c r="FV213" s="15"/>
      <c r="FW213" s="318"/>
      <c r="FX213" s="318"/>
      <c r="FY213" s="318"/>
      <c r="FZ213" s="318"/>
      <c r="GA213" s="318"/>
      <c r="GB213" s="318"/>
      <c r="GC213" s="319"/>
      <c r="GD213" s="15"/>
      <c r="GE213" s="329"/>
      <c r="GF213" s="329"/>
      <c r="GG213" s="329"/>
      <c r="GH213" s="329"/>
      <c r="GI213" s="329"/>
      <c r="GJ213" s="329"/>
      <c r="GK213" s="319"/>
      <c r="GL213" s="319"/>
      <c r="GM213" s="329"/>
      <c r="GN213" s="318"/>
      <c r="GO213" s="318"/>
      <c r="GP213" s="318"/>
      <c r="GQ213" s="318"/>
      <c r="GR213" s="318"/>
      <c r="GS213" s="318"/>
      <c r="GU213" s="17"/>
      <c r="GV213" s="17"/>
    </row>
    <row r="214" s="2" customFormat="1" spans="2:204">
      <c r="B214" s="303"/>
      <c r="C214" s="306"/>
      <c r="D214" s="303"/>
      <c r="E214" s="303"/>
      <c r="F214" s="303"/>
      <c r="G214" s="306"/>
      <c r="H214" s="303"/>
      <c r="I214" s="303"/>
      <c r="J214" s="303"/>
      <c r="K214" s="303"/>
      <c r="L214" s="303"/>
      <c r="M214" s="303"/>
      <c r="N214" s="303"/>
      <c r="AL214" s="316"/>
      <c r="AN214" s="316"/>
      <c r="AP214" s="316"/>
      <c r="AR214" s="316"/>
      <c r="AU214" s="316"/>
      <c r="AW214" s="316"/>
      <c r="AY214" s="316"/>
      <c r="BA214" s="316"/>
      <c r="CD214" s="318"/>
      <c r="CE214" s="318"/>
      <c r="CF214" s="318"/>
      <c r="CG214" s="318"/>
      <c r="CH214" s="318"/>
      <c r="CI214" s="318"/>
      <c r="CJ214" s="318"/>
      <c r="CK214" s="318"/>
      <c r="CL214" s="318"/>
      <c r="CM214" s="318"/>
      <c r="CN214" s="318"/>
      <c r="CO214" s="318"/>
      <c r="CP214" s="318"/>
      <c r="CQ214" s="318"/>
      <c r="CR214" s="318"/>
      <c r="CS214" s="318"/>
      <c r="CT214" s="318"/>
      <c r="CU214" s="318"/>
      <c r="CV214" s="318"/>
      <c r="CW214" s="318"/>
      <c r="CX214" s="318"/>
      <c r="CY214" s="318"/>
      <c r="CZ214" s="318"/>
      <c r="DA214" s="318"/>
      <c r="DB214" s="318"/>
      <c r="DC214" s="318"/>
      <c r="DD214" s="318"/>
      <c r="DE214" s="318"/>
      <c r="DF214" s="318"/>
      <c r="DG214" s="318"/>
      <c r="DH214" s="318"/>
      <c r="DI214" s="321"/>
      <c r="DJ214" s="318"/>
      <c r="DK214" s="318"/>
      <c r="DL214" s="318"/>
      <c r="DM214" s="318"/>
      <c r="DN214" s="318"/>
      <c r="DO214" s="318"/>
      <c r="DP214" s="318"/>
      <c r="DQ214" s="318"/>
      <c r="DR214" s="318"/>
      <c r="DS214" s="318"/>
      <c r="DT214" s="318"/>
      <c r="DU214" s="318"/>
      <c r="DV214" s="318"/>
      <c r="DW214" s="318"/>
      <c r="DX214" s="318"/>
      <c r="DY214" s="321"/>
      <c r="DZ214" s="318"/>
      <c r="EA214" s="318"/>
      <c r="EB214" s="318"/>
      <c r="EC214" s="318"/>
      <c r="ED214" s="318"/>
      <c r="EE214" s="318"/>
      <c r="EF214" s="318"/>
      <c r="EG214" s="318"/>
      <c r="EH214" s="318"/>
      <c r="EI214" s="318"/>
      <c r="EJ214" s="318"/>
      <c r="EK214" s="318"/>
      <c r="EL214" s="318"/>
      <c r="EM214" s="318"/>
      <c r="EN214" s="318"/>
      <c r="EO214" s="318"/>
      <c r="EP214" s="318"/>
      <c r="EQ214" s="318"/>
      <c r="ER214" s="318"/>
      <c r="FG214" s="318"/>
      <c r="FH214" s="318"/>
      <c r="FI214" s="318"/>
      <c r="FJ214" s="318"/>
      <c r="FK214" s="318"/>
      <c r="FL214" s="318"/>
      <c r="FM214" s="318"/>
      <c r="FN214" s="318"/>
      <c r="FO214" s="318"/>
      <c r="FP214" s="318"/>
      <c r="FQ214" s="318"/>
      <c r="FR214" s="318"/>
      <c r="FS214" s="318"/>
      <c r="FT214" s="318"/>
      <c r="FU214" s="318"/>
      <c r="FV214" s="15"/>
      <c r="FW214" s="318"/>
      <c r="FX214" s="318"/>
      <c r="FY214" s="318"/>
      <c r="FZ214" s="318"/>
      <c r="GA214" s="318"/>
      <c r="GB214" s="318"/>
      <c r="GC214" s="319"/>
      <c r="GD214" s="15"/>
      <c r="GE214" s="329"/>
      <c r="GF214" s="329"/>
      <c r="GG214" s="329"/>
      <c r="GH214" s="329"/>
      <c r="GI214" s="329"/>
      <c r="GJ214" s="329"/>
      <c r="GK214" s="319"/>
      <c r="GL214" s="319"/>
      <c r="GM214" s="329"/>
      <c r="GN214" s="318"/>
      <c r="GO214" s="318"/>
      <c r="GP214" s="318"/>
      <c r="GQ214" s="318"/>
      <c r="GR214" s="318"/>
      <c r="GS214" s="318"/>
      <c r="GU214" s="17"/>
      <c r="GV214" s="17"/>
    </row>
    <row r="215" s="2" customFormat="1" spans="2:204">
      <c r="B215" s="303"/>
      <c r="C215" s="306"/>
      <c r="D215" s="303"/>
      <c r="E215" s="303"/>
      <c r="F215" s="303"/>
      <c r="G215" s="306"/>
      <c r="H215" s="303"/>
      <c r="I215" s="303"/>
      <c r="J215" s="303"/>
      <c r="K215" s="303"/>
      <c r="L215" s="303"/>
      <c r="M215" s="303"/>
      <c r="N215" s="303"/>
      <c r="AL215" s="316"/>
      <c r="AN215" s="316"/>
      <c r="AP215" s="316"/>
      <c r="AR215" s="316"/>
      <c r="AU215" s="316"/>
      <c r="AW215" s="316"/>
      <c r="AY215" s="316"/>
      <c r="BA215" s="316"/>
      <c r="CD215" s="318"/>
      <c r="CE215" s="318"/>
      <c r="CF215" s="318"/>
      <c r="CG215" s="318"/>
      <c r="CH215" s="318"/>
      <c r="CI215" s="318"/>
      <c r="CJ215" s="318"/>
      <c r="CK215" s="318"/>
      <c r="CL215" s="318"/>
      <c r="CM215" s="318"/>
      <c r="CN215" s="318"/>
      <c r="CO215" s="318"/>
      <c r="CP215" s="318"/>
      <c r="CQ215" s="318"/>
      <c r="CR215" s="318"/>
      <c r="CS215" s="318"/>
      <c r="CT215" s="318"/>
      <c r="CU215" s="318"/>
      <c r="CV215" s="318"/>
      <c r="CW215" s="318"/>
      <c r="CX215" s="318"/>
      <c r="CY215" s="318"/>
      <c r="CZ215" s="318"/>
      <c r="DA215" s="318"/>
      <c r="DB215" s="318"/>
      <c r="DC215" s="318"/>
      <c r="DD215" s="318"/>
      <c r="DE215" s="318"/>
      <c r="DF215" s="318"/>
      <c r="DG215" s="318"/>
      <c r="DH215" s="318"/>
      <c r="DI215" s="321"/>
      <c r="DJ215" s="318"/>
      <c r="DK215" s="318"/>
      <c r="DL215" s="318"/>
      <c r="DM215" s="318"/>
      <c r="DN215" s="318"/>
      <c r="DO215" s="318"/>
      <c r="DP215" s="318"/>
      <c r="DQ215" s="318"/>
      <c r="DR215" s="318"/>
      <c r="DS215" s="318"/>
      <c r="DT215" s="318"/>
      <c r="DU215" s="318"/>
      <c r="DV215" s="318"/>
      <c r="DW215" s="318"/>
      <c r="DX215" s="318"/>
      <c r="DY215" s="321"/>
      <c r="DZ215" s="318"/>
      <c r="EA215" s="318"/>
      <c r="EB215" s="318"/>
      <c r="EC215" s="318"/>
      <c r="ED215" s="318"/>
      <c r="EE215" s="318"/>
      <c r="EF215" s="318"/>
      <c r="EG215" s="318"/>
      <c r="EH215" s="318"/>
      <c r="EI215" s="318"/>
      <c r="EJ215" s="318"/>
      <c r="EK215" s="318"/>
      <c r="EL215" s="318"/>
      <c r="EM215" s="318"/>
      <c r="EN215" s="318"/>
      <c r="EO215" s="318"/>
      <c r="EP215" s="318"/>
      <c r="EQ215" s="318"/>
      <c r="ER215" s="318"/>
      <c r="FG215" s="318"/>
      <c r="FH215" s="318"/>
      <c r="FI215" s="318"/>
      <c r="FJ215" s="318"/>
      <c r="FK215" s="318"/>
      <c r="FL215" s="318"/>
      <c r="FM215" s="318"/>
      <c r="FN215" s="318"/>
      <c r="FO215" s="318"/>
      <c r="FP215" s="318"/>
      <c r="FQ215" s="318"/>
      <c r="FR215" s="318"/>
      <c r="FS215" s="318"/>
      <c r="FT215" s="318"/>
      <c r="FU215" s="318"/>
      <c r="FV215" s="15"/>
      <c r="FW215" s="318"/>
      <c r="FX215" s="318"/>
      <c r="FY215" s="318"/>
      <c r="FZ215" s="318"/>
      <c r="GA215" s="318"/>
      <c r="GB215" s="318"/>
      <c r="GC215" s="319"/>
      <c r="GD215" s="15"/>
      <c r="GE215" s="329"/>
      <c r="GF215" s="329"/>
      <c r="GG215" s="329"/>
      <c r="GH215" s="329"/>
      <c r="GI215" s="329"/>
      <c r="GJ215" s="329"/>
      <c r="GK215" s="319"/>
      <c r="GL215" s="319"/>
      <c r="GM215" s="329"/>
      <c r="GN215" s="318"/>
      <c r="GO215" s="318"/>
      <c r="GP215" s="318"/>
      <c r="GQ215" s="318"/>
      <c r="GR215" s="318"/>
      <c r="GS215" s="318"/>
      <c r="GU215" s="17"/>
      <c r="GV215" s="17"/>
    </row>
    <row r="216" s="2" customFormat="1" spans="2:204">
      <c r="B216" s="303"/>
      <c r="C216" s="306"/>
      <c r="D216" s="303"/>
      <c r="E216" s="303"/>
      <c r="F216" s="303"/>
      <c r="G216" s="306"/>
      <c r="H216" s="303"/>
      <c r="I216" s="303"/>
      <c r="J216" s="303"/>
      <c r="K216" s="303"/>
      <c r="L216" s="303"/>
      <c r="M216" s="303"/>
      <c r="N216" s="303"/>
      <c r="AL216" s="316"/>
      <c r="AN216" s="316"/>
      <c r="AP216" s="316"/>
      <c r="AR216" s="316"/>
      <c r="AU216" s="316"/>
      <c r="AW216" s="316"/>
      <c r="AY216" s="316"/>
      <c r="BA216" s="316"/>
      <c r="CD216" s="318"/>
      <c r="CE216" s="318"/>
      <c r="CF216" s="318"/>
      <c r="CG216" s="318"/>
      <c r="CH216" s="318"/>
      <c r="CI216" s="318"/>
      <c r="CJ216" s="318"/>
      <c r="CK216" s="318"/>
      <c r="CL216" s="318"/>
      <c r="CM216" s="318"/>
      <c r="CN216" s="318"/>
      <c r="CO216" s="318"/>
      <c r="CP216" s="318"/>
      <c r="CQ216" s="318"/>
      <c r="CR216" s="318"/>
      <c r="CS216" s="318"/>
      <c r="CT216" s="318"/>
      <c r="CU216" s="318"/>
      <c r="CV216" s="318"/>
      <c r="CW216" s="318"/>
      <c r="CX216" s="318"/>
      <c r="CY216" s="318"/>
      <c r="CZ216" s="318"/>
      <c r="DA216" s="318"/>
      <c r="DB216" s="318"/>
      <c r="DC216" s="318"/>
      <c r="DD216" s="318"/>
      <c r="DE216" s="318"/>
      <c r="DF216" s="318"/>
      <c r="DG216" s="318"/>
      <c r="DH216" s="318"/>
      <c r="DI216" s="321"/>
      <c r="DJ216" s="318"/>
      <c r="DK216" s="318"/>
      <c r="DL216" s="318"/>
      <c r="DM216" s="318"/>
      <c r="DN216" s="318"/>
      <c r="DO216" s="318"/>
      <c r="DP216" s="318"/>
      <c r="DQ216" s="318"/>
      <c r="DR216" s="318"/>
      <c r="DS216" s="318"/>
      <c r="DT216" s="318"/>
      <c r="DU216" s="318"/>
      <c r="DV216" s="318"/>
      <c r="DW216" s="318"/>
      <c r="DX216" s="318"/>
      <c r="DY216" s="321"/>
      <c r="DZ216" s="318"/>
      <c r="EA216" s="318"/>
      <c r="EB216" s="318"/>
      <c r="EC216" s="318"/>
      <c r="ED216" s="318"/>
      <c r="EE216" s="318"/>
      <c r="EF216" s="318"/>
      <c r="EG216" s="318"/>
      <c r="EH216" s="318"/>
      <c r="EI216" s="318"/>
      <c r="EJ216" s="318"/>
      <c r="EK216" s="318"/>
      <c r="EL216" s="318"/>
      <c r="EM216" s="318"/>
      <c r="EN216" s="318"/>
      <c r="EO216" s="318"/>
      <c r="EP216" s="318"/>
      <c r="EQ216" s="318"/>
      <c r="ER216" s="318"/>
      <c r="FG216" s="318"/>
      <c r="FH216" s="318"/>
      <c r="FI216" s="318"/>
      <c r="FJ216" s="318"/>
      <c r="FK216" s="318"/>
      <c r="FL216" s="318"/>
      <c r="FM216" s="318"/>
      <c r="FN216" s="318"/>
      <c r="FO216" s="318"/>
      <c r="FP216" s="318"/>
      <c r="FQ216" s="318"/>
      <c r="FR216" s="318"/>
      <c r="FS216" s="318"/>
      <c r="FT216" s="318"/>
      <c r="FU216" s="318"/>
      <c r="FV216" s="15"/>
      <c r="FW216" s="318"/>
      <c r="FX216" s="318"/>
      <c r="FY216" s="318"/>
      <c r="FZ216" s="318"/>
      <c r="GA216" s="318"/>
      <c r="GB216" s="318"/>
      <c r="GC216" s="319"/>
      <c r="GD216" s="15"/>
      <c r="GE216" s="329"/>
      <c r="GF216" s="329"/>
      <c r="GG216" s="329"/>
      <c r="GH216" s="329"/>
      <c r="GI216" s="329"/>
      <c r="GJ216" s="329"/>
      <c r="GK216" s="319"/>
      <c r="GL216" s="319"/>
      <c r="GM216" s="329"/>
      <c r="GN216" s="318"/>
      <c r="GO216" s="318"/>
      <c r="GP216" s="318"/>
      <c r="GQ216" s="318"/>
      <c r="GR216" s="318"/>
      <c r="GS216" s="318"/>
      <c r="GU216" s="17"/>
      <c r="GV216" s="17"/>
    </row>
    <row r="217" s="2" customFormat="1" spans="2:204">
      <c r="B217" s="303"/>
      <c r="C217" s="306"/>
      <c r="D217" s="303"/>
      <c r="E217" s="303"/>
      <c r="F217" s="303"/>
      <c r="G217" s="306"/>
      <c r="H217" s="303"/>
      <c r="I217" s="303"/>
      <c r="J217" s="303"/>
      <c r="K217" s="303"/>
      <c r="L217" s="303"/>
      <c r="M217" s="303"/>
      <c r="N217" s="303"/>
      <c r="AL217" s="316"/>
      <c r="AN217" s="316"/>
      <c r="AP217" s="316"/>
      <c r="AR217" s="316"/>
      <c r="AU217" s="316"/>
      <c r="AW217" s="316"/>
      <c r="AY217" s="316"/>
      <c r="BA217" s="316"/>
      <c r="CD217" s="318"/>
      <c r="CE217" s="318"/>
      <c r="CF217" s="318"/>
      <c r="CG217" s="318"/>
      <c r="CH217" s="318"/>
      <c r="CI217" s="318"/>
      <c r="CJ217" s="318"/>
      <c r="CK217" s="318"/>
      <c r="CL217" s="318"/>
      <c r="CM217" s="318"/>
      <c r="CN217" s="318"/>
      <c r="CO217" s="318"/>
      <c r="CP217" s="318"/>
      <c r="CQ217" s="318"/>
      <c r="CR217" s="318"/>
      <c r="CS217" s="318"/>
      <c r="CT217" s="318"/>
      <c r="CU217" s="318"/>
      <c r="CV217" s="318"/>
      <c r="CW217" s="318"/>
      <c r="CX217" s="318"/>
      <c r="CY217" s="318"/>
      <c r="CZ217" s="318"/>
      <c r="DA217" s="318"/>
      <c r="DB217" s="318"/>
      <c r="DC217" s="318"/>
      <c r="DD217" s="318"/>
      <c r="DE217" s="318"/>
      <c r="DF217" s="318"/>
      <c r="DG217" s="318"/>
      <c r="DH217" s="318"/>
      <c r="DI217" s="321"/>
      <c r="DJ217" s="318"/>
      <c r="DK217" s="318"/>
      <c r="DL217" s="318"/>
      <c r="DM217" s="318"/>
      <c r="DN217" s="318"/>
      <c r="DO217" s="318"/>
      <c r="DP217" s="318"/>
      <c r="DQ217" s="318"/>
      <c r="DR217" s="318"/>
      <c r="DS217" s="318"/>
      <c r="DT217" s="318"/>
      <c r="DU217" s="318"/>
      <c r="DV217" s="318"/>
      <c r="DW217" s="318"/>
      <c r="DX217" s="318"/>
      <c r="DY217" s="321"/>
      <c r="DZ217" s="318"/>
      <c r="EA217" s="318"/>
      <c r="EB217" s="318"/>
      <c r="EC217" s="318"/>
      <c r="ED217" s="318"/>
      <c r="EE217" s="318"/>
      <c r="EF217" s="318"/>
      <c r="EG217" s="318"/>
      <c r="EH217" s="318"/>
      <c r="EI217" s="318"/>
      <c r="EJ217" s="318"/>
      <c r="EK217" s="318"/>
      <c r="EL217" s="318"/>
      <c r="EM217" s="318"/>
      <c r="EN217" s="318"/>
      <c r="EO217" s="318"/>
      <c r="EP217" s="318"/>
      <c r="EQ217" s="318"/>
      <c r="ER217" s="318"/>
      <c r="FG217" s="318"/>
      <c r="FH217" s="318"/>
      <c r="FI217" s="318"/>
      <c r="FJ217" s="318"/>
      <c r="FK217" s="318"/>
      <c r="FL217" s="318"/>
      <c r="FM217" s="318"/>
      <c r="FN217" s="318"/>
      <c r="FO217" s="318"/>
      <c r="FP217" s="318"/>
      <c r="FQ217" s="318"/>
      <c r="FR217" s="318"/>
      <c r="FS217" s="318"/>
      <c r="FT217" s="318"/>
      <c r="FU217" s="318"/>
      <c r="FV217" s="15"/>
      <c r="FW217" s="318"/>
      <c r="FX217" s="318"/>
      <c r="FY217" s="318"/>
      <c r="FZ217" s="318"/>
      <c r="GA217" s="318"/>
      <c r="GB217" s="318"/>
      <c r="GC217" s="319"/>
      <c r="GD217" s="15"/>
      <c r="GE217" s="329"/>
      <c r="GF217" s="329"/>
      <c r="GG217" s="329"/>
      <c r="GH217" s="329"/>
      <c r="GI217" s="329"/>
      <c r="GJ217" s="329"/>
      <c r="GK217" s="319"/>
      <c r="GL217" s="319"/>
      <c r="GM217" s="329"/>
      <c r="GN217" s="318"/>
      <c r="GO217" s="318"/>
      <c r="GP217" s="318"/>
      <c r="GQ217" s="318"/>
      <c r="GR217" s="318"/>
      <c r="GS217" s="318"/>
      <c r="GU217" s="17"/>
      <c r="GV217" s="17"/>
    </row>
    <row r="218" s="2" customFormat="1" spans="2:204">
      <c r="B218" s="303"/>
      <c r="C218" s="306"/>
      <c r="D218" s="303"/>
      <c r="E218" s="303"/>
      <c r="F218" s="303"/>
      <c r="G218" s="306"/>
      <c r="H218" s="303"/>
      <c r="I218" s="303"/>
      <c r="J218" s="303"/>
      <c r="K218" s="303"/>
      <c r="L218" s="303"/>
      <c r="M218" s="303"/>
      <c r="N218" s="303"/>
      <c r="AL218" s="316"/>
      <c r="AN218" s="316"/>
      <c r="AP218" s="316"/>
      <c r="AR218" s="316"/>
      <c r="AU218" s="316"/>
      <c r="AW218" s="316"/>
      <c r="AY218" s="316"/>
      <c r="BA218" s="316"/>
      <c r="CD218" s="318"/>
      <c r="CE218" s="318"/>
      <c r="CF218" s="318"/>
      <c r="CG218" s="318"/>
      <c r="CH218" s="318"/>
      <c r="CI218" s="318"/>
      <c r="CJ218" s="318"/>
      <c r="CK218" s="318"/>
      <c r="CL218" s="318"/>
      <c r="CM218" s="318"/>
      <c r="CN218" s="318"/>
      <c r="CO218" s="318"/>
      <c r="CP218" s="318"/>
      <c r="CQ218" s="318"/>
      <c r="CR218" s="318"/>
      <c r="CS218" s="318"/>
      <c r="CT218" s="318"/>
      <c r="CU218" s="318"/>
      <c r="CV218" s="318"/>
      <c r="CW218" s="318"/>
      <c r="CX218" s="318"/>
      <c r="CY218" s="318"/>
      <c r="CZ218" s="318"/>
      <c r="DA218" s="318"/>
      <c r="DB218" s="318"/>
      <c r="DC218" s="318"/>
      <c r="DD218" s="318"/>
      <c r="DE218" s="318"/>
      <c r="DF218" s="318"/>
      <c r="DG218" s="318"/>
      <c r="DH218" s="318"/>
      <c r="DI218" s="321"/>
      <c r="DJ218" s="318"/>
      <c r="DK218" s="318"/>
      <c r="DL218" s="318"/>
      <c r="DM218" s="318"/>
      <c r="DN218" s="318"/>
      <c r="DO218" s="318"/>
      <c r="DP218" s="318"/>
      <c r="DQ218" s="318"/>
      <c r="DR218" s="318"/>
      <c r="DS218" s="318"/>
      <c r="DT218" s="318"/>
      <c r="DU218" s="318"/>
      <c r="DV218" s="318"/>
      <c r="DW218" s="318"/>
      <c r="DX218" s="318"/>
      <c r="DY218" s="321"/>
      <c r="DZ218" s="318"/>
      <c r="EA218" s="318"/>
      <c r="EB218" s="318"/>
      <c r="EC218" s="318"/>
      <c r="ED218" s="318"/>
      <c r="EE218" s="318"/>
      <c r="EF218" s="318"/>
      <c r="EG218" s="318"/>
      <c r="EH218" s="318"/>
      <c r="EI218" s="318"/>
      <c r="EJ218" s="318"/>
      <c r="EK218" s="318"/>
      <c r="EL218" s="318"/>
      <c r="EM218" s="318"/>
      <c r="EN218" s="318"/>
      <c r="EO218" s="318"/>
      <c r="EP218" s="318"/>
      <c r="EQ218" s="318"/>
      <c r="ER218" s="318"/>
      <c r="FG218" s="318"/>
      <c r="FH218" s="318"/>
      <c r="FI218" s="318"/>
      <c r="FJ218" s="318"/>
      <c r="FK218" s="318"/>
      <c r="FL218" s="318"/>
      <c r="FM218" s="318"/>
      <c r="FN218" s="318"/>
      <c r="FO218" s="318"/>
      <c r="FP218" s="318"/>
      <c r="FQ218" s="318"/>
      <c r="FR218" s="318"/>
      <c r="FS218" s="318"/>
      <c r="FT218" s="318"/>
      <c r="FU218" s="318"/>
      <c r="FV218" s="15"/>
      <c r="FW218" s="318"/>
      <c r="FX218" s="318"/>
      <c r="FY218" s="318"/>
      <c r="FZ218" s="318"/>
      <c r="GA218" s="318"/>
      <c r="GB218" s="318"/>
      <c r="GC218" s="319"/>
      <c r="GD218" s="15"/>
      <c r="GE218" s="329"/>
      <c r="GF218" s="329"/>
      <c r="GG218" s="329"/>
      <c r="GH218" s="329"/>
      <c r="GI218" s="329"/>
      <c r="GJ218" s="329"/>
      <c r="GK218" s="319"/>
      <c r="GL218" s="319"/>
      <c r="GM218" s="329"/>
      <c r="GN218" s="318"/>
      <c r="GO218" s="318"/>
      <c r="GP218" s="318"/>
      <c r="GQ218" s="318"/>
      <c r="GR218" s="318"/>
      <c r="GS218" s="318"/>
      <c r="GU218" s="17"/>
      <c r="GV218" s="17"/>
    </row>
    <row r="219" s="2" customFormat="1" spans="2:204">
      <c r="B219" s="303"/>
      <c r="C219" s="306"/>
      <c r="D219" s="303"/>
      <c r="E219" s="303"/>
      <c r="F219" s="303"/>
      <c r="G219" s="306"/>
      <c r="H219" s="303"/>
      <c r="I219" s="303"/>
      <c r="J219" s="303"/>
      <c r="K219" s="303"/>
      <c r="L219" s="303"/>
      <c r="M219" s="303"/>
      <c r="N219" s="303"/>
      <c r="AL219" s="316"/>
      <c r="AN219" s="316"/>
      <c r="AP219" s="316"/>
      <c r="AR219" s="316"/>
      <c r="AU219" s="316"/>
      <c r="AW219" s="316"/>
      <c r="AY219" s="316"/>
      <c r="BA219" s="316"/>
      <c r="CD219" s="318"/>
      <c r="CE219" s="318"/>
      <c r="CF219" s="318"/>
      <c r="CG219" s="318"/>
      <c r="CH219" s="318"/>
      <c r="CI219" s="318"/>
      <c r="CJ219" s="318"/>
      <c r="CK219" s="318"/>
      <c r="CL219" s="318"/>
      <c r="CM219" s="318"/>
      <c r="CN219" s="318"/>
      <c r="CO219" s="318"/>
      <c r="CP219" s="318"/>
      <c r="CQ219" s="318"/>
      <c r="CR219" s="318"/>
      <c r="CS219" s="318"/>
      <c r="CT219" s="318"/>
      <c r="CU219" s="318"/>
      <c r="CV219" s="318"/>
      <c r="CW219" s="318"/>
      <c r="CX219" s="318"/>
      <c r="CY219" s="318"/>
      <c r="CZ219" s="318"/>
      <c r="DA219" s="318"/>
      <c r="DB219" s="318"/>
      <c r="DC219" s="318"/>
      <c r="DD219" s="318"/>
      <c r="DE219" s="318"/>
      <c r="DF219" s="318"/>
      <c r="DG219" s="318"/>
      <c r="DH219" s="318"/>
      <c r="DI219" s="321"/>
      <c r="DJ219" s="318"/>
      <c r="DK219" s="318"/>
      <c r="DL219" s="318"/>
      <c r="DM219" s="318"/>
      <c r="DN219" s="318"/>
      <c r="DO219" s="318"/>
      <c r="DP219" s="318"/>
      <c r="DQ219" s="318"/>
      <c r="DR219" s="318"/>
      <c r="DS219" s="318"/>
      <c r="DT219" s="318"/>
      <c r="DU219" s="318"/>
      <c r="DV219" s="318"/>
      <c r="DW219" s="318"/>
      <c r="DX219" s="318"/>
      <c r="DY219" s="321"/>
      <c r="DZ219" s="318"/>
      <c r="EA219" s="318"/>
      <c r="EB219" s="318"/>
      <c r="EC219" s="318"/>
      <c r="ED219" s="318"/>
      <c r="EE219" s="318"/>
      <c r="EF219" s="318"/>
      <c r="EG219" s="318"/>
      <c r="EH219" s="318"/>
      <c r="EI219" s="318"/>
      <c r="EJ219" s="318"/>
      <c r="EK219" s="318"/>
      <c r="EL219" s="318"/>
      <c r="EM219" s="318"/>
      <c r="EN219" s="318"/>
      <c r="EO219" s="318"/>
      <c r="EP219" s="318"/>
      <c r="EQ219" s="318"/>
      <c r="ER219" s="318"/>
      <c r="FG219" s="318"/>
      <c r="FH219" s="318"/>
      <c r="FI219" s="318"/>
      <c r="FJ219" s="318"/>
      <c r="FK219" s="318"/>
      <c r="FL219" s="318"/>
      <c r="FM219" s="318"/>
      <c r="FN219" s="318"/>
      <c r="FO219" s="318"/>
      <c r="FP219" s="318"/>
      <c r="FQ219" s="318"/>
      <c r="FR219" s="318"/>
      <c r="FS219" s="318"/>
      <c r="FT219" s="318"/>
      <c r="FU219" s="318"/>
      <c r="FV219" s="15"/>
      <c r="FW219" s="318"/>
      <c r="FX219" s="318"/>
      <c r="FY219" s="318"/>
      <c r="FZ219" s="318"/>
      <c r="GA219" s="318"/>
      <c r="GB219" s="318"/>
      <c r="GC219" s="319"/>
      <c r="GD219" s="15"/>
      <c r="GE219" s="329"/>
      <c r="GF219" s="329"/>
      <c r="GG219" s="329"/>
      <c r="GH219" s="329"/>
      <c r="GI219" s="329"/>
      <c r="GJ219" s="329"/>
      <c r="GK219" s="319"/>
      <c r="GL219" s="319"/>
      <c r="GM219" s="329"/>
      <c r="GN219" s="318"/>
      <c r="GO219" s="318"/>
      <c r="GP219" s="318"/>
      <c r="GQ219" s="318"/>
      <c r="GR219" s="318"/>
      <c r="GS219" s="318"/>
      <c r="GU219" s="17"/>
      <c r="GV219" s="17"/>
    </row>
    <row r="220" s="2" customFormat="1" spans="2:204">
      <c r="B220" s="303"/>
      <c r="C220" s="306"/>
      <c r="D220" s="303"/>
      <c r="E220" s="303"/>
      <c r="F220" s="303"/>
      <c r="G220" s="306"/>
      <c r="H220" s="303"/>
      <c r="I220" s="303"/>
      <c r="J220" s="303"/>
      <c r="K220" s="303"/>
      <c r="L220" s="303"/>
      <c r="M220" s="303"/>
      <c r="N220" s="303"/>
      <c r="AL220" s="316"/>
      <c r="AN220" s="316"/>
      <c r="AP220" s="316"/>
      <c r="AR220" s="316"/>
      <c r="AU220" s="316"/>
      <c r="AW220" s="316"/>
      <c r="AY220" s="316"/>
      <c r="BA220" s="316"/>
      <c r="CD220" s="318"/>
      <c r="CE220" s="318"/>
      <c r="CF220" s="318"/>
      <c r="CG220" s="318"/>
      <c r="CH220" s="318"/>
      <c r="CI220" s="318"/>
      <c r="CJ220" s="318"/>
      <c r="CK220" s="318"/>
      <c r="CL220" s="318"/>
      <c r="CM220" s="318"/>
      <c r="CN220" s="318"/>
      <c r="CO220" s="318"/>
      <c r="CP220" s="318"/>
      <c r="CQ220" s="318"/>
      <c r="CR220" s="318"/>
      <c r="CS220" s="318"/>
      <c r="CT220" s="318"/>
      <c r="CU220" s="318"/>
      <c r="CV220" s="318"/>
      <c r="CW220" s="318"/>
      <c r="CX220" s="318"/>
      <c r="CY220" s="318"/>
      <c r="CZ220" s="318"/>
      <c r="DA220" s="318"/>
      <c r="DB220" s="318"/>
      <c r="DC220" s="318"/>
      <c r="DD220" s="318"/>
      <c r="DE220" s="318"/>
      <c r="DF220" s="318"/>
      <c r="DG220" s="318"/>
      <c r="DH220" s="318"/>
      <c r="DI220" s="321"/>
      <c r="DJ220" s="318"/>
      <c r="DK220" s="318"/>
      <c r="DL220" s="318"/>
      <c r="DM220" s="318"/>
      <c r="DN220" s="318"/>
      <c r="DO220" s="318"/>
      <c r="DP220" s="318"/>
      <c r="DQ220" s="318"/>
      <c r="DR220" s="318"/>
      <c r="DS220" s="318"/>
      <c r="DT220" s="318"/>
      <c r="DU220" s="318"/>
      <c r="DV220" s="318"/>
      <c r="DW220" s="318"/>
      <c r="DX220" s="318"/>
      <c r="DY220" s="321"/>
      <c r="DZ220" s="318"/>
      <c r="EA220" s="318"/>
      <c r="EB220" s="318"/>
      <c r="EC220" s="318"/>
      <c r="ED220" s="318"/>
      <c r="EE220" s="318"/>
      <c r="EF220" s="318"/>
      <c r="EG220" s="318"/>
      <c r="EH220" s="318"/>
      <c r="EI220" s="318"/>
      <c r="EJ220" s="318"/>
      <c r="EK220" s="318"/>
      <c r="EL220" s="318"/>
      <c r="EM220" s="318"/>
      <c r="EN220" s="318"/>
      <c r="EO220" s="318"/>
      <c r="EP220" s="318"/>
      <c r="EQ220" s="318"/>
      <c r="ER220" s="318"/>
      <c r="FG220" s="318"/>
      <c r="FH220" s="318"/>
      <c r="FI220" s="318"/>
      <c r="FJ220" s="318"/>
      <c r="FK220" s="318"/>
      <c r="FL220" s="318"/>
      <c r="FM220" s="318"/>
      <c r="FN220" s="318"/>
      <c r="FO220" s="318"/>
      <c r="FP220" s="318"/>
      <c r="FQ220" s="318"/>
      <c r="FR220" s="318"/>
      <c r="FS220" s="318"/>
      <c r="FT220" s="318"/>
      <c r="FU220" s="318"/>
      <c r="FV220" s="15"/>
      <c r="FW220" s="318"/>
      <c r="FX220" s="318"/>
      <c r="FY220" s="318"/>
      <c r="FZ220" s="318"/>
      <c r="GA220" s="318"/>
      <c r="GB220" s="318"/>
      <c r="GC220" s="319"/>
      <c r="GD220" s="15"/>
      <c r="GE220" s="329"/>
      <c r="GF220" s="329"/>
      <c r="GG220" s="329"/>
      <c r="GH220" s="329"/>
      <c r="GI220" s="329"/>
      <c r="GJ220" s="329"/>
      <c r="GK220" s="319"/>
      <c r="GL220" s="319"/>
      <c r="GM220" s="329"/>
      <c r="GN220" s="318"/>
      <c r="GO220" s="318"/>
      <c r="GP220" s="318"/>
      <c r="GQ220" s="318"/>
      <c r="GR220" s="318"/>
      <c r="GS220" s="318"/>
      <c r="GU220" s="17"/>
      <c r="GV220" s="17"/>
    </row>
    <row r="221" s="2" customFormat="1" spans="2:204">
      <c r="B221" s="303"/>
      <c r="C221" s="306"/>
      <c r="D221" s="303"/>
      <c r="E221" s="303"/>
      <c r="F221" s="303"/>
      <c r="G221" s="306"/>
      <c r="H221" s="303"/>
      <c r="I221" s="303"/>
      <c r="J221" s="303"/>
      <c r="K221" s="303"/>
      <c r="L221" s="303"/>
      <c r="M221" s="303"/>
      <c r="N221" s="303"/>
      <c r="AL221" s="316"/>
      <c r="AN221" s="316"/>
      <c r="AP221" s="316"/>
      <c r="AR221" s="316"/>
      <c r="AU221" s="316"/>
      <c r="AW221" s="316"/>
      <c r="AY221" s="316"/>
      <c r="BA221" s="316"/>
      <c r="CD221" s="318"/>
      <c r="CE221" s="318"/>
      <c r="CF221" s="318"/>
      <c r="CG221" s="318"/>
      <c r="CH221" s="318"/>
      <c r="CI221" s="318"/>
      <c r="CJ221" s="318"/>
      <c r="CK221" s="318"/>
      <c r="CL221" s="318"/>
      <c r="CM221" s="318"/>
      <c r="CN221" s="318"/>
      <c r="CO221" s="318"/>
      <c r="CP221" s="318"/>
      <c r="CQ221" s="318"/>
      <c r="CR221" s="318"/>
      <c r="CS221" s="318"/>
      <c r="CT221" s="318"/>
      <c r="CU221" s="318"/>
      <c r="CV221" s="318"/>
      <c r="CW221" s="318"/>
      <c r="CX221" s="318"/>
      <c r="CY221" s="318"/>
      <c r="CZ221" s="318"/>
      <c r="DA221" s="318"/>
      <c r="DB221" s="318"/>
      <c r="DC221" s="318"/>
      <c r="DD221" s="318"/>
      <c r="DE221" s="318"/>
      <c r="DF221" s="318"/>
      <c r="DG221" s="318"/>
      <c r="DH221" s="318"/>
      <c r="DI221" s="321"/>
      <c r="DJ221" s="318"/>
      <c r="DK221" s="318"/>
      <c r="DL221" s="318"/>
      <c r="DM221" s="318"/>
      <c r="DN221" s="318"/>
      <c r="DO221" s="318"/>
      <c r="DP221" s="318"/>
      <c r="DQ221" s="318"/>
      <c r="DR221" s="318"/>
      <c r="DS221" s="318"/>
      <c r="DT221" s="318"/>
      <c r="DU221" s="318"/>
      <c r="DV221" s="318"/>
      <c r="DW221" s="318"/>
      <c r="DX221" s="318"/>
      <c r="DY221" s="321"/>
      <c r="DZ221" s="318"/>
      <c r="EA221" s="318"/>
      <c r="EB221" s="318"/>
      <c r="EC221" s="318"/>
      <c r="ED221" s="318"/>
      <c r="EE221" s="318"/>
      <c r="EF221" s="318"/>
      <c r="EG221" s="318"/>
      <c r="EH221" s="318"/>
      <c r="EI221" s="318"/>
      <c r="EJ221" s="318"/>
      <c r="EK221" s="318"/>
      <c r="EL221" s="318"/>
      <c r="EM221" s="318"/>
      <c r="EN221" s="318"/>
      <c r="EO221" s="318"/>
      <c r="EP221" s="318"/>
      <c r="EQ221" s="318"/>
      <c r="ER221" s="318"/>
      <c r="FG221" s="318"/>
      <c r="FH221" s="318"/>
      <c r="FI221" s="318"/>
      <c r="FJ221" s="318"/>
      <c r="FK221" s="318"/>
      <c r="FL221" s="318"/>
      <c r="FM221" s="318"/>
      <c r="FN221" s="318"/>
      <c r="FO221" s="318"/>
      <c r="FP221" s="318"/>
      <c r="FQ221" s="318"/>
      <c r="FR221" s="318"/>
      <c r="FS221" s="318"/>
      <c r="FT221" s="318"/>
      <c r="FU221" s="318"/>
      <c r="FV221" s="15"/>
      <c r="FW221" s="318"/>
      <c r="FX221" s="318"/>
      <c r="FY221" s="318"/>
      <c r="FZ221" s="318"/>
      <c r="GA221" s="318"/>
      <c r="GB221" s="318"/>
      <c r="GC221" s="319"/>
      <c r="GD221" s="15"/>
      <c r="GE221" s="329"/>
      <c r="GF221" s="329"/>
      <c r="GG221" s="329"/>
      <c r="GH221" s="329"/>
      <c r="GI221" s="329"/>
      <c r="GJ221" s="329"/>
      <c r="GK221" s="319"/>
      <c r="GL221" s="319"/>
      <c r="GM221" s="329"/>
      <c r="GN221" s="318"/>
      <c r="GO221" s="318"/>
      <c r="GP221" s="318"/>
      <c r="GQ221" s="318"/>
      <c r="GR221" s="318"/>
      <c r="GS221" s="318"/>
      <c r="GU221" s="17"/>
      <c r="GV221" s="17"/>
    </row>
    <row r="222" s="2" customFormat="1" spans="2:204">
      <c r="B222" s="303"/>
      <c r="C222" s="306"/>
      <c r="D222" s="303"/>
      <c r="E222" s="303"/>
      <c r="F222" s="303"/>
      <c r="G222" s="306"/>
      <c r="H222" s="303"/>
      <c r="I222" s="303"/>
      <c r="J222" s="303"/>
      <c r="K222" s="303"/>
      <c r="L222" s="303"/>
      <c r="M222" s="303"/>
      <c r="N222" s="303"/>
      <c r="AL222" s="316"/>
      <c r="AN222" s="316"/>
      <c r="AP222" s="316"/>
      <c r="AR222" s="316"/>
      <c r="AU222" s="316"/>
      <c r="AW222" s="316"/>
      <c r="AY222" s="316"/>
      <c r="BA222" s="316"/>
      <c r="CD222" s="318"/>
      <c r="CE222" s="318"/>
      <c r="CF222" s="318"/>
      <c r="CG222" s="318"/>
      <c r="CH222" s="318"/>
      <c r="CI222" s="318"/>
      <c r="CJ222" s="318"/>
      <c r="CK222" s="318"/>
      <c r="CL222" s="318"/>
      <c r="CM222" s="318"/>
      <c r="CN222" s="318"/>
      <c r="CO222" s="318"/>
      <c r="CP222" s="318"/>
      <c r="CQ222" s="318"/>
      <c r="CR222" s="318"/>
      <c r="CS222" s="318"/>
      <c r="CT222" s="318"/>
      <c r="CU222" s="318"/>
      <c r="CV222" s="318"/>
      <c r="CW222" s="318"/>
      <c r="CX222" s="318"/>
      <c r="CY222" s="318"/>
      <c r="CZ222" s="318"/>
      <c r="DA222" s="318"/>
      <c r="DB222" s="318"/>
      <c r="DC222" s="318"/>
      <c r="DD222" s="318"/>
      <c r="DE222" s="318"/>
      <c r="DF222" s="318"/>
      <c r="DG222" s="318"/>
      <c r="DH222" s="318"/>
      <c r="DI222" s="321"/>
      <c r="DJ222" s="318"/>
      <c r="DK222" s="318"/>
      <c r="DL222" s="318"/>
      <c r="DM222" s="318"/>
      <c r="DN222" s="318"/>
      <c r="DO222" s="318"/>
      <c r="DP222" s="318"/>
      <c r="DQ222" s="318"/>
      <c r="DR222" s="318"/>
      <c r="DS222" s="318"/>
      <c r="DT222" s="318"/>
      <c r="DU222" s="318"/>
      <c r="DV222" s="318"/>
      <c r="DW222" s="318"/>
      <c r="DX222" s="318"/>
      <c r="DY222" s="321"/>
      <c r="DZ222" s="318"/>
      <c r="EA222" s="318"/>
      <c r="EB222" s="318"/>
      <c r="EC222" s="318"/>
      <c r="ED222" s="318"/>
      <c r="EE222" s="318"/>
      <c r="EF222" s="318"/>
      <c r="EG222" s="318"/>
      <c r="EH222" s="318"/>
      <c r="EI222" s="318"/>
      <c r="EJ222" s="318"/>
      <c r="EK222" s="318"/>
      <c r="EL222" s="318"/>
      <c r="EM222" s="318"/>
      <c r="EN222" s="318"/>
      <c r="EO222" s="318"/>
      <c r="EP222" s="318"/>
      <c r="EQ222" s="318"/>
      <c r="ER222" s="318"/>
      <c r="FG222" s="318"/>
      <c r="FH222" s="318"/>
      <c r="FI222" s="318"/>
      <c r="FJ222" s="318"/>
      <c r="FK222" s="318"/>
      <c r="FL222" s="318"/>
      <c r="FM222" s="318"/>
      <c r="FN222" s="318"/>
      <c r="FO222" s="318"/>
      <c r="FP222" s="318"/>
      <c r="FQ222" s="318"/>
      <c r="FR222" s="318"/>
      <c r="FS222" s="318"/>
      <c r="FT222" s="318"/>
      <c r="FU222" s="318"/>
      <c r="FV222" s="15"/>
      <c r="FW222" s="318"/>
      <c r="FX222" s="318"/>
      <c r="FY222" s="318"/>
      <c r="FZ222" s="318"/>
      <c r="GA222" s="318"/>
      <c r="GB222" s="318"/>
      <c r="GC222" s="319"/>
      <c r="GD222" s="15"/>
      <c r="GE222" s="329"/>
      <c r="GF222" s="329"/>
      <c r="GG222" s="329"/>
      <c r="GH222" s="329"/>
      <c r="GI222" s="329"/>
      <c r="GJ222" s="329"/>
      <c r="GK222" s="319"/>
      <c r="GL222" s="319"/>
      <c r="GM222" s="329"/>
      <c r="GN222" s="318"/>
      <c r="GO222" s="318"/>
      <c r="GP222" s="318"/>
      <c r="GQ222" s="318"/>
      <c r="GR222" s="318"/>
      <c r="GS222" s="318"/>
      <c r="GU222" s="17"/>
      <c r="GV222" s="17"/>
    </row>
    <row r="223" s="2" customFormat="1" spans="2:204">
      <c r="B223" s="303"/>
      <c r="C223" s="306"/>
      <c r="D223" s="303"/>
      <c r="E223" s="303"/>
      <c r="F223" s="303"/>
      <c r="G223" s="306"/>
      <c r="H223" s="303"/>
      <c r="I223" s="303"/>
      <c r="J223" s="303"/>
      <c r="K223" s="303"/>
      <c r="L223" s="303"/>
      <c r="M223" s="303"/>
      <c r="N223" s="303"/>
      <c r="AL223" s="316"/>
      <c r="AN223" s="316"/>
      <c r="AP223" s="316"/>
      <c r="AR223" s="316"/>
      <c r="AU223" s="316"/>
      <c r="AW223" s="316"/>
      <c r="AY223" s="316"/>
      <c r="BA223" s="316"/>
      <c r="CD223" s="318"/>
      <c r="CE223" s="318"/>
      <c r="CF223" s="318"/>
      <c r="CG223" s="318"/>
      <c r="CH223" s="318"/>
      <c r="CI223" s="318"/>
      <c r="CJ223" s="318"/>
      <c r="CK223" s="318"/>
      <c r="CL223" s="318"/>
      <c r="CM223" s="318"/>
      <c r="CN223" s="318"/>
      <c r="CO223" s="318"/>
      <c r="CP223" s="318"/>
      <c r="CQ223" s="318"/>
      <c r="CR223" s="318"/>
      <c r="CS223" s="318"/>
      <c r="CT223" s="318"/>
      <c r="CU223" s="318"/>
      <c r="CV223" s="318"/>
      <c r="CW223" s="318"/>
      <c r="CX223" s="318"/>
      <c r="CY223" s="318"/>
      <c r="CZ223" s="318"/>
      <c r="DA223" s="318"/>
      <c r="DB223" s="318"/>
      <c r="DC223" s="318"/>
      <c r="DD223" s="318"/>
      <c r="DE223" s="318"/>
      <c r="DF223" s="318"/>
      <c r="DG223" s="318"/>
      <c r="DH223" s="318"/>
      <c r="DI223" s="321"/>
      <c r="DJ223" s="318"/>
      <c r="DK223" s="318"/>
      <c r="DL223" s="318"/>
      <c r="DM223" s="318"/>
      <c r="DN223" s="318"/>
      <c r="DO223" s="318"/>
      <c r="DP223" s="318"/>
      <c r="DQ223" s="318"/>
      <c r="DR223" s="318"/>
      <c r="DS223" s="318"/>
      <c r="DT223" s="318"/>
      <c r="DU223" s="318"/>
      <c r="DV223" s="318"/>
      <c r="DW223" s="318"/>
      <c r="DX223" s="318"/>
      <c r="DY223" s="321"/>
      <c r="DZ223" s="318"/>
      <c r="EA223" s="318"/>
      <c r="EB223" s="318"/>
      <c r="EC223" s="318"/>
      <c r="ED223" s="318"/>
      <c r="EE223" s="318"/>
      <c r="EF223" s="318"/>
      <c r="EG223" s="318"/>
      <c r="EH223" s="318"/>
      <c r="EI223" s="318"/>
      <c r="EJ223" s="318"/>
      <c r="EK223" s="318"/>
      <c r="EL223" s="318"/>
      <c r="EM223" s="318"/>
      <c r="EN223" s="318"/>
      <c r="EO223" s="318"/>
      <c r="EP223" s="318"/>
      <c r="EQ223" s="318"/>
      <c r="ER223" s="318"/>
      <c r="FG223" s="318"/>
      <c r="FH223" s="318"/>
      <c r="FI223" s="318"/>
      <c r="FJ223" s="318"/>
      <c r="FK223" s="318"/>
      <c r="FL223" s="318"/>
      <c r="FM223" s="318"/>
      <c r="FN223" s="318"/>
      <c r="FO223" s="318"/>
      <c r="FP223" s="318"/>
      <c r="FQ223" s="318"/>
      <c r="FR223" s="318"/>
      <c r="FS223" s="318"/>
      <c r="FT223" s="318"/>
      <c r="FU223" s="318"/>
      <c r="FV223" s="15"/>
      <c r="FW223" s="318"/>
      <c r="FX223" s="318"/>
      <c r="FY223" s="318"/>
      <c r="FZ223" s="318"/>
      <c r="GA223" s="318"/>
      <c r="GB223" s="318"/>
      <c r="GC223" s="319"/>
      <c r="GD223" s="15"/>
      <c r="GE223" s="329"/>
      <c r="GF223" s="329"/>
      <c r="GG223" s="329"/>
      <c r="GH223" s="329"/>
      <c r="GI223" s="329"/>
      <c r="GJ223" s="329"/>
      <c r="GK223" s="319"/>
      <c r="GL223" s="319"/>
      <c r="GM223" s="329"/>
      <c r="GN223" s="318"/>
      <c r="GO223" s="318"/>
      <c r="GP223" s="318"/>
      <c r="GQ223" s="318"/>
      <c r="GR223" s="318"/>
      <c r="GS223" s="318"/>
      <c r="GU223" s="17"/>
      <c r="GV223" s="17"/>
    </row>
    <row r="224" s="2" customFormat="1" spans="2:204">
      <c r="B224" s="303"/>
      <c r="C224" s="306"/>
      <c r="D224" s="303"/>
      <c r="E224" s="303"/>
      <c r="F224" s="303"/>
      <c r="G224" s="306"/>
      <c r="H224" s="303"/>
      <c r="I224" s="303"/>
      <c r="J224" s="303"/>
      <c r="K224" s="303"/>
      <c r="L224" s="303"/>
      <c r="M224" s="303"/>
      <c r="N224" s="303"/>
      <c r="AL224" s="316"/>
      <c r="AN224" s="316"/>
      <c r="AP224" s="316"/>
      <c r="AR224" s="316"/>
      <c r="AU224" s="316"/>
      <c r="AW224" s="316"/>
      <c r="AY224" s="316"/>
      <c r="BA224" s="316"/>
      <c r="CD224" s="318"/>
      <c r="CE224" s="318"/>
      <c r="CF224" s="318"/>
      <c r="CG224" s="318"/>
      <c r="CH224" s="318"/>
      <c r="CI224" s="318"/>
      <c r="CJ224" s="318"/>
      <c r="CK224" s="318"/>
      <c r="CL224" s="318"/>
      <c r="CM224" s="318"/>
      <c r="CN224" s="318"/>
      <c r="CO224" s="318"/>
      <c r="CP224" s="318"/>
      <c r="CQ224" s="318"/>
      <c r="CR224" s="318"/>
      <c r="CS224" s="318"/>
      <c r="CT224" s="318"/>
      <c r="CU224" s="318"/>
      <c r="CV224" s="318"/>
      <c r="CW224" s="318"/>
      <c r="CX224" s="318"/>
      <c r="CY224" s="318"/>
      <c r="CZ224" s="318"/>
      <c r="DA224" s="318"/>
      <c r="DB224" s="318"/>
      <c r="DC224" s="318"/>
      <c r="DD224" s="318"/>
      <c r="DE224" s="318"/>
      <c r="DF224" s="318"/>
      <c r="DG224" s="318"/>
      <c r="DH224" s="318"/>
      <c r="DI224" s="321"/>
      <c r="DJ224" s="318"/>
      <c r="DK224" s="318"/>
      <c r="DL224" s="318"/>
      <c r="DM224" s="318"/>
      <c r="DN224" s="318"/>
      <c r="DO224" s="318"/>
      <c r="DP224" s="318"/>
      <c r="DQ224" s="318"/>
      <c r="DR224" s="318"/>
      <c r="DS224" s="318"/>
      <c r="DT224" s="318"/>
      <c r="DU224" s="318"/>
      <c r="DV224" s="318"/>
      <c r="DW224" s="318"/>
      <c r="DX224" s="318"/>
      <c r="DY224" s="321"/>
      <c r="DZ224" s="318"/>
      <c r="EA224" s="318"/>
      <c r="EB224" s="318"/>
      <c r="EC224" s="318"/>
      <c r="ED224" s="318"/>
      <c r="EE224" s="318"/>
      <c r="EF224" s="318"/>
      <c r="EG224" s="318"/>
      <c r="EH224" s="318"/>
      <c r="EI224" s="318"/>
      <c r="EJ224" s="318"/>
      <c r="EK224" s="318"/>
      <c r="EL224" s="318"/>
      <c r="EM224" s="318"/>
      <c r="EN224" s="318"/>
      <c r="EO224" s="318"/>
      <c r="EP224" s="318"/>
      <c r="EQ224" s="318"/>
      <c r="ER224" s="318"/>
      <c r="FG224" s="318"/>
      <c r="FH224" s="318"/>
      <c r="FI224" s="318"/>
      <c r="FJ224" s="318"/>
      <c r="FK224" s="318"/>
      <c r="FL224" s="318"/>
      <c r="FM224" s="318"/>
      <c r="FN224" s="318"/>
      <c r="FO224" s="318"/>
      <c r="FP224" s="318"/>
      <c r="FQ224" s="318"/>
      <c r="FR224" s="318"/>
      <c r="FS224" s="318"/>
      <c r="FT224" s="318"/>
      <c r="FU224" s="318"/>
      <c r="FV224" s="15"/>
      <c r="FW224" s="318"/>
      <c r="FX224" s="318"/>
      <c r="FY224" s="318"/>
      <c r="FZ224" s="318"/>
      <c r="GA224" s="318"/>
      <c r="GB224" s="318"/>
      <c r="GC224" s="319"/>
      <c r="GD224" s="15"/>
      <c r="GE224" s="329"/>
      <c r="GF224" s="329"/>
      <c r="GG224" s="329"/>
      <c r="GH224" s="329"/>
      <c r="GI224" s="329"/>
      <c r="GJ224" s="329"/>
      <c r="GK224" s="319"/>
      <c r="GL224" s="319"/>
      <c r="GM224" s="329"/>
      <c r="GN224" s="318"/>
      <c r="GO224" s="318"/>
      <c r="GP224" s="318"/>
      <c r="GQ224" s="318"/>
      <c r="GR224" s="318"/>
      <c r="GS224" s="318"/>
      <c r="GU224" s="17"/>
      <c r="GV224" s="17"/>
    </row>
    <row r="225" s="2" customFormat="1" spans="2:204">
      <c r="B225" s="303"/>
      <c r="C225" s="306"/>
      <c r="D225" s="303"/>
      <c r="E225" s="303"/>
      <c r="F225" s="303"/>
      <c r="G225" s="306"/>
      <c r="H225" s="303"/>
      <c r="I225" s="303"/>
      <c r="J225" s="303"/>
      <c r="K225" s="303"/>
      <c r="L225" s="303"/>
      <c r="M225" s="303"/>
      <c r="N225" s="303"/>
      <c r="AL225" s="316"/>
      <c r="AN225" s="316"/>
      <c r="AP225" s="316"/>
      <c r="AR225" s="316"/>
      <c r="AU225" s="316"/>
      <c r="AW225" s="316"/>
      <c r="AY225" s="316"/>
      <c r="BA225" s="316"/>
      <c r="CD225" s="318"/>
      <c r="CE225" s="318"/>
      <c r="CF225" s="318"/>
      <c r="CG225" s="318"/>
      <c r="CH225" s="318"/>
      <c r="CI225" s="318"/>
      <c r="CJ225" s="318"/>
      <c r="CK225" s="318"/>
      <c r="CL225" s="318"/>
      <c r="CM225" s="318"/>
      <c r="CN225" s="318"/>
      <c r="CO225" s="318"/>
      <c r="CP225" s="318"/>
      <c r="CQ225" s="318"/>
      <c r="CR225" s="318"/>
      <c r="CS225" s="318"/>
      <c r="CT225" s="318"/>
      <c r="CU225" s="318"/>
      <c r="CV225" s="318"/>
      <c r="CW225" s="318"/>
      <c r="CX225" s="318"/>
      <c r="CY225" s="318"/>
      <c r="CZ225" s="318"/>
      <c r="DA225" s="318"/>
      <c r="DB225" s="318"/>
      <c r="DC225" s="318"/>
      <c r="DD225" s="318"/>
      <c r="DE225" s="318"/>
      <c r="DF225" s="318"/>
      <c r="DG225" s="318"/>
      <c r="DH225" s="318"/>
      <c r="DI225" s="321"/>
      <c r="DJ225" s="318"/>
      <c r="DK225" s="318"/>
      <c r="DL225" s="318"/>
      <c r="DM225" s="318"/>
      <c r="DN225" s="318"/>
      <c r="DO225" s="318"/>
      <c r="DP225" s="318"/>
      <c r="DQ225" s="318"/>
      <c r="DR225" s="318"/>
      <c r="DS225" s="318"/>
      <c r="DT225" s="318"/>
      <c r="DU225" s="318"/>
      <c r="DV225" s="318"/>
      <c r="DW225" s="318"/>
      <c r="DX225" s="318"/>
      <c r="DY225" s="321"/>
      <c r="DZ225" s="318"/>
      <c r="EA225" s="318"/>
      <c r="EB225" s="318"/>
      <c r="EC225" s="318"/>
      <c r="ED225" s="318"/>
      <c r="EE225" s="318"/>
      <c r="EF225" s="318"/>
      <c r="EG225" s="318"/>
      <c r="EH225" s="318"/>
      <c r="EI225" s="318"/>
      <c r="EJ225" s="318"/>
      <c r="EK225" s="318"/>
      <c r="EL225" s="318"/>
      <c r="EM225" s="318"/>
      <c r="EN225" s="318"/>
      <c r="EO225" s="318"/>
      <c r="EP225" s="318"/>
      <c r="EQ225" s="318"/>
      <c r="ER225" s="318"/>
      <c r="FG225" s="318"/>
      <c r="FH225" s="318"/>
      <c r="FI225" s="318"/>
      <c r="FJ225" s="318"/>
      <c r="FK225" s="318"/>
      <c r="FL225" s="318"/>
      <c r="FM225" s="318"/>
      <c r="FN225" s="318"/>
      <c r="FO225" s="318"/>
      <c r="FP225" s="318"/>
      <c r="FQ225" s="318"/>
      <c r="FR225" s="318"/>
      <c r="FS225" s="318"/>
      <c r="FT225" s="318"/>
      <c r="FU225" s="318"/>
      <c r="FV225" s="15"/>
      <c r="FW225" s="318"/>
      <c r="FX225" s="318"/>
      <c r="FY225" s="318"/>
      <c r="FZ225" s="318"/>
      <c r="GA225" s="318"/>
      <c r="GB225" s="318"/>
      <c r="GC225" s="319"/>
      <c r="GD225" s="15"/>
      <c r="GE225" s="329"/>
      <c r="GF225" s="329"/>
      <c r="GG225" s="329"/>
      <c r="GH225" s="329"/>
      <c r="GI225" s="329"/>
      <c r="GJ225" s="329"/>
      <c r="GK225" s="319"/>
      <c r="GL225" s="319"/>
      <c r="GM225" s="329"/>
      <c r="GN225" s="318"/>
      <c r="GO225" s="318"/>
      <c r="GP225" s="318"/>
      <c r="GQ225" s="318"/>
      <c r="GR225" s="318"/>
      <c r="GS225" s="318"/>
      <c r="GU225" s="17"/>
      <c r="GV225" s="17"/>
    </row>
    <row r="226" s="2" customFormat="1" spans="2:204">
      <c r="B226" s="303"/>
      <c r="C226" s="306"/>
      <c r="D226" s="303"/>
      <c r="E226" s="303"/>
      <c r="F226" s="303"/>
      <c r="G226" s="306"/>
      <c r="H226" s="303"/>
      <c r="I226" s="303"/>
      <c r="J226" s="303"/>
      <c r="K226" s="303"/>
      <c r="L226" s="303"/>
      <c r="M226" s="303"/>
      <c r="N226" s="303"/>
      <c r="AL226" s="316"/>
      <c r="AN226" s="316"/>
      <c r="AP226" s="316"/>
      <c r="AR226" s="316"/>
      <c r="AU226" s="316"/>
      <c r="AW226" s="316"/>
      <c r="AY226" s="316"/>
      <c r="BA226" s="316"/>
      <c r="CD226" s="318"/>
      <c r="CE226" s="318"/>
      <c r="CF226" s="318"/>
      <c r="CG226" s="318"/>
      <c r="CH226" s="318"/>
      <c r="CI226" s="318"/>
      <c r="CJ226" s="318"/>
      <c r="CK226" s="318"/>
      <c r="CL226" s="318"/>
      <c r="CM226" s="318"/>
      <c r="CN226" s="318"/>
      <c r="CO226" s="318"/>
      <c r="CP226" s="318"/>
      <c r="CQ226" s="318"/>
      <c r="CR226" s="318"/>
      <c r="CS226" s="318"/>
      <c r="CT226" s="318"/>
      <c r="CU226" s="318"/>
      <c r="CV226" s="318"/>
      <c r="CW226" s="318"/>
      <c r="CX226" s="318"/>
      <c r="CY226" s="318"/>
      <c r="CZ226" s="318"/>
      <c r="DA226" s="318"/>
      <c r="DB226" s="318"/>
      <c r="DC226" s="318"/>
      <c r="DD226" s="318"/>
      <c r="DE226" s="318"/>
      <c r="DF226" s="318"/>
      <c r="DG226" s="318"/>
      <c r="DH226" s="318"/>
      <c r="DI226" s="321"/>
      <c r="DJ226" s="318"/>
      <c r="DK226" s="318"/>
      <c r="DL226" s="318"/>
      <c r="DM226" s="318"/>
      <c r="DN226" s="318"/>
      <c r="DO226" s="318"/>
      <c r="DP226" s="318"/>
      <c r="DQ226" s="318"/>
      <c r="DR226" s="318"/>
      <c r="DS226" s="318"/>
      <c r="DT226" s="318"/>
      <c r="DU226" s="318"/>
      <c r="DV226" s="318"/>
      <c r="DW226" s="318"/>
      <c r="DX226" s="318"/>
      <c r="DY226" s="321"/>
      <c r="DZ226" s="318"/>
      <c r="EA226" s="318"/>
      <c r="EB226" s="318"/>
      <c r="EC226" s="318"/>
      <c r="ED226" s="318"/>
      <c r="EE226" s="318"/>
      <c r="EF226" s="318"/>
      <c r="EG226" s="318"/>
      <c r="EH226" s="318"/>
      <c r="EI226" s="318"/>
      <c r="EJ226" s="318"/>
      <c r="EK226" s="318"/>
      <c r="EL226" s="318"/>
      <c r="EM226" s="318"/>
      <c r="EN226" s="318"/>
      <c r="EO226" s="318"/>
      <c r="EP226" s="318"/>
      <c r="EQ226" s="318"/>
      <c r="ER226" s="318"/>
      <c r="FG226" s="318"/>
      <c r="FH226" s="318"/>
      <c r="FI226" s="318"/>
      <c r="FJ226" s="318"/>
      <c r="FK226" s="318"/>
      <c r="FL226" s="318"/>
      <c r="FM226" s="318"/>
      <c r="FN226" s="318"/>
      <c r="FO226" s="318"/>
      <c r="FP226" s="318"/>
      <c r="FQ226" s="318"/>
      <c r="FR226" s="318"/>
      <c r="FS226" s="318"/>
      <c r="FT226" s="318"/>
      <c r="FU226" s="318"/>
      <c r="FV226" s="15"/>
      <c r="FW226" s="318"/>
      <c r="FX226" s="318"/>
      <c r="FY226" s="318"/>
      <c r="FZ226" s="318"/>
      <c r="GA226" s="318"/>
      <c r="GB226" s="318"/>
      <c r="GC226" s="319"/>
      <c r="GD226" s="15"/>
      <c r="GE226" s="329"/>
      <c r="GF226" s="329"/>
      <c r="GG226" s="329"/>
      <c r="GH226" s="329"/>
      <c r="GI226" s="329"/>
      <c r="GJ226" s="329"/>
      <c r="GK226" s="319"/>
      <c r="GL226" s="319"/>
      <c r="GM226" s="329"/>
      <c r="GN226" s="318"/>
      <c r="GO226" s="318"/>
      <c r="GP226" s="318"/>
      <c r="GQ226" s="318"/>
      <c r="GR226" s="318"/>
      <c r="GS226" s="318"/>
      <c r="GU226" s="17"/>
      <c r="GV226" s="17"/>
    </row>
    <row r="227" s="2" customFormat="1" spans="2:204">
      <c r="B227" s="303"/>
      <c r="C227" s="306"/>
      <c r="D227" s="303"/>
      <c r="E227" s="303"/>
      <c r="F227" s="303"/>
      <c r="G227" s="306"/>
      <c r="H227" s="303"/>
      <c r="I227" s="303"/>
      <c r="J227" s="303"/>
      <c r="K227" s="303"/>
      <c r="L227" s="303"/>
      <c r="M227" s="303"/>
      <c r="N227" s="303"/>
      <c r="AL227" s="316"/>
      <c r="AN227" s="316"/>
      <c r="AP227" s="316"/>
      <c r="AR227" s="316"/>
      <c r="AU227" s="316"/>
      <c r="AW227" s="316"/>
      <c r="AY227" s="316"/>
      <c r="BA227" s="316"/>
      <c r="CD227" s="318"/>
      <c r="CE227" s="318"/>
      <c r="CF227" s="318"/>
      <c r="CG227" s="318"/>
      <c r="CH227" s="318"/>
      <c r="CI227" s="318"/>
      <c r="CJ227" s="318"/>
      <c r="CK227" s="318"/>
      <c r="CL227" s="318"/>
      <c r="CM227" s="318"/>
      <c r="CN227" s="318"/>
      <c r="CO227" s="318"/>
      <c r="CP227" s="318"/>
      <c r="CQ227" s="318"/>
      <c r="CR227" s="318"/>
      <c r="CS227" s="318"/>
      <c r="CT227" s="318"/>
      <c r="CU227" s="318"/>
      <c r="CV227" s="318"/>
      <c r="CW227" s="318"/>
      <c r="CX227" s="318"/>
      <c r="CY227" s="318"/>
      <c r="CZ227" s="318"/>
      <c r="DA227" s="318"/>
      <c r="DB227" s="318"/>
      <c r="DC227" s="318"/>
      <c r="DD227" s="318"/>
      <c r="DE227" s="318"/>
      <c r="DF227" s="318"/>
      <c r="DG227" s="318"/>
      <c r="DH227" s="318"/>
      <c r="DI227" s="321"/>
      <c r="DJ227" s="318"/>
      <c r="DK227" s="318"/>
      <c r="DL227" s="318"/>
      <c r="DM227" s="318"/>
      <c r="DN227" s="318"/>
      <c r="DO227" s="318"/>
      <c r="DP227" s="318"/>
      <c r="DQ227" s="318"/>
      <c r="DR227" s="318"/>
      <c r="DS227" s="318"/>
      <c r="DT227" s="318"/>
      <c r="DU227" s="318"/>
      <c r="DV227" s="318"/>
      <c r="DW227" s="318"/>
      <c r="DX227" s="318"/>
      <c r="DY227" s="321"/>
      <c r="DZ227" s="318"/>
      <c r="EA227" s="318"/>
      <c r="EB227" s="318"/>
      <c r="EC227" s="318"/>
      <c r="ED227" s="318"/>
      <c r="EE227" s="318"/>
      <c r="EF227" s="318"/>
      <c r="EG227" s="318"/>
      <c r="EH227" s="318"/>
      <c r="EI227" s="318"/>
      <c r="EJ227" s="318"/>
      <c r="EK227" s="318"/>
      <c r="EL227" s="318"/>
      <c r="EM227" s="318"/>
      <c r="EN227" s="318"/>
      <c r="EO227" s="318"/>
      <c r="EP227" s="318"/>
      <c r="EQ227" s="318"/>
      <c r="ER227" s="318"/>
      <c r="FG227" s="318"/>
      <c r="FH227" s="318"/>
      <c r="FI227" s="318"/>
      <c r="FJ227" s="318"/>
      <c r="FK227" s="318"/>
      <c r="FL227" s="318"/>
      <c r="FM227" s="318"/>
      <c r="FN227" s="318"/>
      <c r="FO227" s="318"/>
      <c r="FP227" s="318"/>
      <c r="FQ227" s="318"/>
      <c r="FR227" s="318"/>
      <c r="FS227" s="318"/>
      <c r="FT227" s="318"/>
      <c r="FU227" s="318"/>
      <c r="FV227" s="15"/>
      <c r="FW227" s="318"/>
      <c r="FX227" s="318"/>
      <c r="FY227" s="318"/>
      <c r="FZ227" s="318"/>
      <c r="GA227" s="318"/>
      <c r="GB227" s="318"/>
      <c r="GC227" s="319"/>
      <c r="GD227" s="15"/>
      <c r="GE227" s="329"/>
      <c r="GF227" s="329"/>
      <c r="GG227" s="329"/>
      <c r="GH227" s="329"/>
      <c r="GI227" s="329"/>
      <c r="GJ227" s="329"/>
      <c r="GK227" s="319"/>
      <c r="GL227" s="319"/>
      <c r="GM227" s="329"/>
      <c r="GN227" s="318"/>
      <c r="GO227" s="318"/>
      <c r="GP227" s="318"/>
      <c r="GQ227" s="318"/>
      <c r="GR227" s="318"/>
      <c r="GS227" s="318"/>
      <c r="GU227" s="17"/>
      <c r="GV227" s="17"/>
    </row>
    <row r="228" s="2" customFormat="1" spans="2:204">
      <c r="B228" s="303"/>
      <c r="C228" s="306"/>
      <c r="D228" s="303"/>
      <c r="E228" s="303"/>
      <c r="F228" s="303"/>
      <c r="G228" s="306"/>
      <c r="H228" s="303"/>
      <c r="I228" s="303"/>
      <c r="J228" s="303"/>
      <c r="K228" s="303"/>
      <c r="L228" s="303"/>
      <c r="M228" s="303"/>
      <c r="N228" s="303"/>
      <c r="AL228" s="316"/>
      <c r="AN228" s="316"/>
      <c r="AP228" s="316"/>
      <c r="AR228" s="316"/>
      <c r="AU228" s="316"/>
      <c r="AW228" s="316"/>
      <c r="AY228" s="316"/>
      <c r="BA228" s="316"/>
      <c r="CD228" s="318"/>
      <c r="CE228" s="318"/>
      <c r="CF228" s="318"/>
      <c r="CG228" s="318"/>
      <c r="CH228" s="318"/>
      <c r="CI228" s="318"/>
      <c r="CJ228" s="318"/>
      <c r="CK228" s="318"/>
      <c r="CL228" s="318"/>
      <c r="CM228" s="318"/>
      <c r="CN228" s="318"/>
      <c r="CO228" s="318"/>
      <c r="CP228" s="318"/>
      <c r="CQ228" s="318"/>
      <c r="CR228" s="318"/>
      <c r="CS228" s="318"/>
      <c r="CT228" s="318"/>
      <c r="CU228" s="318"/>
      <c r="CV228" s="318"/>
      <c r="CW228" s="318"/>
      <c r="CX228" s="318"/>
      <c r="CY228" s="318"/>
      <c r="CZ228" s="318"/>
      <c r="DA228" s="318"/>
      <c r="DB228" s="318"/>
      <c r="DC228" s="318"/>
      <c r="DD228" s="318"/>
      <c r="DE228" s="318"/>
      <c r="DF228" s="318"/>
      <c r="DG228" s="318"/>
      <c r="DH228" s="318"/>
      <c r="DI228" s="321"/>
      <c r="DJ228" s="318"/>
      <c r="DK228" s="318"/>
      <c r="DL228" s="318"/>
      <c r="DM228" s="318"/>
      <c r="DN228" s="318"/>
      <c r="DO228" s="318"/>
      <c r="DP228" s="318"/>
      <c r="DQ228" s="318"/>
      <c r="DR228" s="318"/>
      <c r="DS228" s="318"/>
      <c r="DT228" s="318"/>
      <c r="DU228" s="318"/>
      <c r="DV228" s="318"/>
      <c r="DW228" s="318"/>
      <c r="DX228" s="318"/>
      <c r="DY228" s="321"/>
      <c r="DZ228" s="318"/>
      <c r="EA228" s="318"/>
      <c r="EB228" s="318"/>
      <c r="EC228" s="318"/>
      <c r="ED228" s="318"/>
      <c r="EE228" s="318"/>
      <c r="EF228" s="318"/>
      <c r="EG228" s="318"/>
      <c r="EH228" s="318"/>
      <c r="EI228" s="318"/>
      <c r="EJ228" s="318"/>
      <c r="EK228" s="318"/>
      <c r="EL228" s="318"/>
      <c r="EM228" s="318"/>
      <c r="EN228" s="318"/>
      <c r="EO228" s="318"/>
      <c r="EP228" s="318"/>
      <c r="EQ228" s="318"/>
      <c r="ER228" s="318"/>
      <c r="FG228" s="318"/>
      <c r="FH228" s="318"/>
      <c r="FI228" s="318"/>
      <c r="FJ228" s="318"/>
      <c r="FK228" s="318"/>
      <c r="FL228" s="318"/>
      <c r="FM228" s="318"/>
      <c r="FN228" s="318"/>
      <c r="FO228" s="318"/>
      <c r="FP228" s="318"/>
      <c r="FQ228" s="318"/>
      <c r="FR228" s="318"/>
      <c r="FS228" s="318"/>
      <c r="FT228" s="318"/>
      <c r="FU228" s="318"/>
      <c r="FV228" s="15"/>
      <c r="FW228" s="318"/>
      <c r="FX228" s="318"/>
      <c r="FY228" s="318"/>
      <c r="FZ228" s="318"/>
      <c r="GA228" s="318"/>
      <c r="GB228" s="318"/>
      <c r="GC228" s="319"/>
      <c r="GD228" s="15"/>
      <c r="GE228" s="329"/>
      <c r="GF228" s="329"/>
      <c r="GG228" s="329"/>
      <c r="GH228" s="329"/>
      <c r="GI228" s="329"/>
      <c r="GJ228" s="329"/>
      <c r="GK228" s="319"/>
      <c r="GL228" s="319"/>
      <c r="GM228" s="329"/>
      <c r="GN228" s="318"/>
      <c r="GO228" s="318"/>
      <c r="GP228" s="318"/>
      <c r="GQ228" s="318"/>
      <c r="GR228" s="318"/>
      <c r="GS228" s="318"/>
      <c r="GU228" s="17"/>
      <c r="GV228" s="17"/>
    </row>
    <row r="229" s="2" customFormat="1" spans="2:204">
      <c r="B229" s="303"/>
      <c r="C229" s="306"/>
      <c r="D229" s="303"/>
      <c r="E229" s="303"/>
      <c r="F229" s="303"/>
      <c r="G229" s="306"/>
      <c r="H229" s="303"/>
      <c r="I229" s="303"/>
      <c r="J229" s="303"/>
      <c r="K229" s="303"/>
      <c r="L229" s="303"/>
      <c r="M229" s="303"/>
      <c r="N229" s="303"/>
      <c r="AL229" s="316"/>
      <c r="AN229" s="316"/>
      <c r="AP229" s="316"/>
      <c r="AR229" s="316"/>
      <c r="AU229" s="316"/>
      <c r="AW229" s="316"/>
      <c r="AY229" s="316"/>
      <c r="BA229" s="316"/>
      <c r="CD229" s="318"/>
      <c r="CE229" s="318"/>
      <c r="CF229" s="318"/>
      <c r="CG229" s="318"/>
      <c r="CH229" s="318"/>
      <c r="CI229" s="318"/>
      <c r="CJ229" s="318"/>
      <c r="CK229" s="318"/>
      <c r="CL229" s="318"/>
      <c r="CM229" s="318"/>
      <c r="CN229" s="318"/>
      <c r="CO229" s="318"/>
      <c r="CP229" s="318"/>
      <c r="CQ229" s="318"/>
      <c r="CR229" s="318"/>
      <c r="CS229" s="318"/>
      <c r="CT229" s="318"/>
      <c r="CU229" s="318"/>
      <c r="CV229" s="318"/>
      <c r="CW229" s="318"/>
      <c r="CX229" s="318"/>
      <c r="CY229" s="318"/>
      <c r="CZ229" s="318"/>
      <c r="DA229" s="318"/>
      <c r="DB229" s="318"/>
      <c r="DC229" s="318"/>
      <c r="DD229" s="318"/>
      <c r="DE229" s="318"/>
      <c r="DF229" s="318"/>
      <c r="DG229" s="318"/>
      <c r="DH229" s="318"/>
      <c r="DI229" s="321"/>
      <c r="DJ229" s="318"/>
      <c r="DK229" s="318"/>
      <c r="DL229" s="318"/>
      <c r="DM229" s="318"/>
      <c r="DN229" s="318"/>
      <c r="DO229" s="318"/>
      <c r="DP229" s="318"/>
      <c r="DQ229" s="318"/>
      <c r="DR229" s="318"/>
      <c r="DS229" s="318"/>
      <c r="DT229" s="318"/>
      <c r="DU229" s="318"/>
      <c r="DV229" s="318"/>
      <c r="DW229" s="318"/>
      <c r="DX229" s="318"/>
      <c r="DY229" s="321"/>
      <c r="DZ229" s="318"/>
      <c r="EA229" s="318"/>
      <c r="EB229" s="318"/>
      <c r="EC229" s="318"/>
      <c r="ED229" s="318"/>
      <c r="EE229" s="318"/>
      <c r="EF229" s="318"/>
      <c r="EG229" s="318"/>
      <c r="EH229" s="318"/>
      <c r="EI229" s="318"/>
      <c r="EJ229" s="318"/>
      <c r="EK229" s="318"/>
      <c r="EL229" s="318"/>
      <c r="EM229" s="318"/>
      <c r="EN229" s="318"/>
      <c r="EO229" s="318"/>
      <c r="EP229" s="318"/>
      <c r="EQ229" s="318"/>
      <c r="ER229" s="318"/>
      <c r="FG229" s="318"/>
      <c r="FH229" s="318"/>
      <c r="FI229" s="318"/>
      <c r="FJ229" s="318"/>
      <c r="FK229" s="318"/>
      <c r="FL229" s="318"/>
      <c r="FM229" s="318"/>
      <c r="FN229" s="318"/>
      <c r="FO229" s="318"/>
      <c r="FP229" s="318"/>
      <c r="FQ229" s="318"/>
      <c r="FR229" s="318"/>
      <c r="FS229" s="318"/>
      <c r="FT229" s="318"/>
      <c r="FU229" s="318"/>
      <c r="FV229" s="15"/>
      <c r="FW229" s="318"/>
      <c r="FX229" s="318"/>
      <c r="FY229" s="318"/>
      <c r="FZ229" s="318"/>
      <c r="GA229" s="318"/>
      <c r="GB229" s="318"/>
      <c r="GC229" s="319"/>
      <c r="GD229" s="15"/>
      <c r="GE229" s="329"/>
      <c r="GF229" s="329"/>
      <c r="GG229" s="329"/>
      <c r="GH229" s="329"/>
      <c r="GI229" s="329"/>
      <c r="GJ229" s="329"/>
      <c r="GK229" s="319"/>
      <c r="GL229" s="319"/>
      <c r="GM229" s="329"/>
      <c r="GN229" s="318"/>
      <c r="GO229" s="318"/>
      <c r="GP229" s="318"/>
      <c r="GQ229" s="318"/>
      <c r="GR229" s="318"/>
      <c r="GS229" s="318"/>
      <c r="GU229" s="17"/>
      <c r="GV229" s="17"/>
    </row>
    <row r="230" s="2" customFormat="1" spans="2:204">
      <c r="B230" s="303"/>
      <c r="C230" s="306"/>
      <c r="D230" s="303"/>
      <c r="E230" s="303"/>
      <c r="F230" s="303"/>
      <c r="G230" s="306"/>
      <c r="H230" s="303"/>
      <c r="I230" s="303"/>
      <c r="J230" s="303"/>
      <c r="K230" s="303"/>
      <c r="L230" s="303"/>
      <c r="M230" s="303"/>
      <c r="N230" s="303"/>
      <c r="AL230" s="316"/>
      <c r="AN230" s="316"/>
      <c r="AP230" s="316"/>
      <c r="AR230" s="316"/>
      <c r="AU230" s="316"/>
      <c r="AW230" s="316"/>
      <c r="AY230" s="316"/>
      <c r="BA230" s="316"/>
      <c r="CD230" s="318"/>
      <c r="CE230" s="318"/>
      <c r="CF230" s="318"/>
      <c r="CG230" s="318"/>
      <c r="CH230" s="318"/>
      <c r="CI230" s="318"/>
      <c r="CJ230" s="318"/>
      <c r="CK230" s="318"/>
      <c r="CL230" s="318"/>
      <c r="CM230" s="318"/>
      <c r="CN230" s="318"/>
      <c r="CO230" s="318"/>
      <c r="CP230" s="318"/>
      <c r="CQ230" s="318"/>
      <c r="CR230" s="318"/>
      <c r="CS230" s="318"/>
      <c r="CT230" s="318"/>
      <c r="CU230" s="318"/>
      <c r="CV230" s="318"/>
      <c r="CW230" s="318"/>
      <c r="CX230" s="318"/>
      <c r="CY230" s="318"/>
      <c r="CZ230" s="318"/>
      <c r="DA230" s="318"/>
      <c r="DB230" s="318"/>
      <c r="DC230" s="318"/>
      <c r="DD230" s="318"/>
      <c r="DE230" s="318"/>
      <c r="DF230" s="318"/>
      <c r="DG230" s="318"/>
      <c r="DH230" s="318"/>
      <c r="DI230" s="321"/>
      <c r="DJ230" s="318"/>
      <c r="DK230" s="318"/>
      <c r="DL230" s="318"/>
      <c r="DM230" s="318"/>
      <c r="DN230" s="318"/>
      <c r="DO230" s="318"/>
      <c r="DP230" s="318"/>
      <c r="DQ230" s="318"/>
      <c r="DR230" s="318"/>
      <c r="DS230" s="318"/>
      <c r="DT230" s="318"/>
      <c r="DU230" s="318"/>
      <c r="DV230" s="318"/>
      <c r="DW230" s="318"/>
      <c r="DX230" s="318"/>
      <c r="DY230" s="321"/>
      <c r="DZ230" s="318"/>
      <c r="EA230" s="318"/>
      <c r="EB230" s="318"/>
      <c r="EC230" s="318"/>
      <c r="ED230" s="318"/>
      <c r="EE230" s="318"/>
      <c r="EF230" s="318"/>
      <c r="EG230" s="318"/>
      <c r="EH230" s="318"/>
      <c r="EI230" s="318"/>
      <c r="EJ230" s="318"/>
      <c r="EK230" s="318"/>
      <c r="EL230" s="318"/>
      <c r="EM230" s="318"/>
      <c r="EN230" s="318"/>
      <c r="EO230" s="318"/>
      <c r="EP230" s="318"/>
      <c r="EQ230" s="318"/>
      <c r="ER230" s="318"/>
      <c r="FG230" s="318"/>
      <c r="FH230" s="318"/>
      <c r="FI230" s="318"/>
      <c r="FJ230" s="318"/>
      <c r="FK230" s="318"/>
      <c r="FL230" s="318"/>
      <c r="FM230" s="318"/>
      <c r="FN230" s="318"/>
      <c r="FO230" s="318"/>
      <c r="FP230" s="318"/>
      <c r="FQ230" s="318"/>
      <c r="FR230" s="318"/>
      <c r="FS230" s="318"/>
      <c r="FT230" s="318"/>
      <c r="FU230" s="318"/>
      <c r="FV230" s="15"/>
      <c r="FW230" s="318"/>
      <c r="FX230" s="318"/>
      <c r="FY230" s="318"/>
      <c r="FZ230" s="318"/>
      <c r="GA230" s="318"/>
      <c r="GB230" s="318"/>
      <c r="GC230" s="319"/>
      <c r="GD230" s="15"/>
      <c r="GE230" s="329"/>
      <c r="GF230" s="329"/>
      <c r="GG230" s="329"/>
      <c r="GH230" s="329"/>
      <c r="GI230" s="329"/>
      <c r="GJ230" s="329"/>
      <c r="GK230" s="319"/>
      <c r="GL230" s="319"/>
      <c r="GM230" s="329"/>
      <c r="GN230" s="318"/>
      <c r="GO230" s="318"/>
      <c r="GP230" s="318"/>
      <c r="GQ230" s="318"/>
      <c r="GR230" s="318"/>
      <c r="GS230" s="318"/>
      <c r="GU230" s="17"/>
      <c r="GV230" s="17"/>
    </row>
    <row r="231" s="2" customFormat="1" spans="2:204">
      <c r="B231" s="303"/>
      <c r="C231" s="306"/>
      <c r="D231" s="303"/>
      <c r="E231" s="303"/>
      <c r="F231" s="303"/>
      <c r="G231" s="306"/>
      <c r="H231" s="303"/>
      <c r="I231" s="303"/>
      <c r="J231" s="303"/>
      <c r="K231" s="303"/>
      <c r="L231" s="303"/>
      <c r="M231" s="303"/>
      <c r="N231" s="303"/>
      <c r="AL231" s="316"/>
      <c r="AN231" s="316"/>
      <c r="AP231" s="316"/>
      <c r="AR231" s="316"/>
      <c r="AU231" s="316"/>
      <c r="AW231" s="316"/>
      <c r="AY231" s="316"/>
      <c r="BA231" s="316"/>
      <c r="CD231" s="318"/>
      <c r="CE231" s="318"/>
      <c r="CF231" s="318"/>
      <c r="CG231" s="318"/>
      <c r="CH231" s="318"/>
      <c r="CI231" s="318"/>
      <c r="CJ231" s="318"/>
      <c r="CK231" s="318"/>
      <c r="CL231" s="318"/>
      <c r="CM231" s="318"/>
      <c r="CN231" s="318"/>
      <c r="CO231" s="318"/>
      <c r="CP231" s="318"/>
      <c r="CQ231" s="318"/>
      <c r="CR231" s="318"/>
      <c r="CS231" s="318"/>
      <c r="CT231" s="318"/>
      <c r="CU231" s="318"/>
      <c r="CV231" s="318"/>
      <c r="CW231" s="318"/>
      <c r="CX231" s="318"/>
      <c r="CY231" s="318"/>
      <c r="CZ231" s="318"/>
      <c r="DA231" s="318"/>
      <c r="DB231" s="318"/>
      <c r="DC231" s="318"/>
      <c r="DD231" s="318"/>
      <c r="DE231" s="318"/>
      <c r="DF231" s="318"/>
      <c r="DG231" s="318"/>
      <c r="DH231" s="318"/>
      <c r="DI231" s="321"/>
      <c r="DJ231" s="318"/>
      <c r="DK231" s="318"/>
      <c r="DL231" s="318"/>
      <c r="DM231" s="318"/>
      <c r="DN231" s="318"/>
      <c r="DO231" s="318"/>
      <c r="DP231" s="318"/>
      <c r="DQ231" s="318"/>
      <c r="DR231" s="318"/>
      <c r="DS231" s="318"/>
      <c r="DT231" s="318"/>
      <c r="DU231" s="318"/>
      <c r="DV231" s="318"/>
      <c r="DW231" s="318"/>
      <c r="DX231" s="318"/>
      <c r="DY231" s="321"/>
      <c r="DZ231" s="318"/>
      <c r="EA231" s="318"/>
      <c r="EB231" s="318"/>
      <c r="EC231" s="318"/>
      <c r="ED231" s="318"/>
      <c r="EE231" s="318"/>
      <c r="EF231" s="318"/>
      <c r="EG231" s="318"/>
      <c r="EH231" s="318"/>
      <c r="EI231" s="318"/>
      <c r="EJ231" s="318"/>
      <c r="EK231" s="318"/>
      <c r="EL231" s="318"/>
      <c r="EM231" s="318"/>
      <c r="EN231" s="318"/>
      <c r="EO231" s="318"/>
      <c r="EP231" s="318"/>
      <c r="EQ231" s="318"/>
      <c r="ER231" s="318"/>
      <c r="FG231" s="318"/>
      <c r="FH231" s="318"/>
      <c r="FI231" s="318"/>
      <c r="FJ231" s="318"/>
      <c r="FK231" s="318"/>
      <c r="FL231" s="318"/>
      <c r="FM231" s="318"/>
      <c r="FN231" s="318"/>
      <c r="FO231" s="318"/>
      <c r="FP231" s="318"/>
      <c r="FQ231" s="318"/>
      <c r="FR231" s="318"/>
      <c r="FS231" s="318"/>
      <c r="FT231" s="318"/>
      <c r="FU231" s="318"/>
      <c r="FV231" s="15"/>
      <c r="FW231" s="318"/>
      <c r="FX231" s="318"/>
      <c r="FY231" s="318"/>
      <c r="FZ231" s="318"/>
      <c r="GA231" s="318"/>
      <c r="GB231" s="318"/>
      <c r="GC231" s="319"/>
      <c r="GD231" s="15"/>
      <c r="GE231" s="329"/>
      <c r="GF231" s="329"/>
      <c r="GG231" s="329"/>
      <c r="GH231" s="329"/>
      <c r="GI231" s="329"/>
      <c r="GJ231" s="329"/>
      <c r="GK231" s="319"/>
      <c r="GL231" s="319"/>
      <c r="GM231" s="329"/>
      <c r="GN231" s="318"/>
      <c r="GO231" s="318"/>
      <c r="GP231" s="318"/>
      <c r="GQ231" s="318"/>
      <c r="GR231" s="318"/>
      <c r="GS231" s="318"/>
      <c r="GU231" s="17"/>
      <c r="GV231" s="17"/>
    </row>
    <row r="232" s="2" customFormat="1" spans="2:204">
      <c r="B232" s="303"/>
      <c r="C232" s="306"/>
      <c r="D232" s="303"/>
      <c r="E232" s="303"/>
      <c r="F232" s="303"/>
      <c r="G232" s="306"/>
      <c r="H232" s="303"/>
      <c r="I232" s="303"/>
      <c r="J232" s="303"/>
      <c r="K232" s="303"/>
      <c r="L232" s="303"/>
      <c r="M232" s="303"/>
      <c r="N232" s="303"/>
      <c r="AL232" s="316"/>
      <c r="AN232" s="316"/>
      <c r="AP232" s="316"/>
      <c r="AR232" s="316"/>
      <c r="AU232" s="316"/>
      <c r="AW232" s="316"/>
      <c r="AY232" s="316"/>
      <c r="BA232" s="316"/>
      <c r="CD232" s="318"/>
      <c r="CE232" s="318"/>
      <c r="CF232" s="318"/>
      <c r="CG232" s="318"/>
      <c r="CH232" s="318"/>
      <c r="CI232" s="318"/>
      <c r="CJ232" s="318"/>
      <c r="CK232" s="318"/>
      <c r="CL232" s="318"/>
      <c r="CM232" s="318"/>
      <c r="CN232" s="318"/>
      <c r="CO232" s="318"/>
      <c r="CP232" s="318"/>
      <c r="CQ232" s="318"/>
      <c r="CR232" s="318"/>
      <c r="CS232" s="318"/>
      <c r="CT232" s="318"/>
      <c r="CU232" s="318"/>
      <c r="CV232" s="318"/>
      <c r="CW232" s="318"/>
      <c r="CX232" s="318"/>
      <c r="CY232" s="318"/>
      <c r="CZ232" s="318"/>
      <c r="DA232" s="318"/>
      <c r="DB232" s="318"/>
      <c r="DC232" s="318"/>
      <c r="DD232" s="318"/>
      <c r="DE232" s="318"/>
      <c r="DF232" s="318"/>
      <c r="DG232" s="318"/>
      <c r="DH232" s="318"/>
      <c r="DI232" s="321"/>
      <c r="DJ232" s="318"/>
      <c r="DK232" s="318"/>
      <c r="DL232" s="318"/>
      <c r="DM232" s="318"/>
      <c r="DN232" s="318"/>
      <c r="DO232" s="318"/>
      <c r="DP232" s="318"/>
      <c r="DQ232" s="318"/>
      <c r="DR232" s="318"/>
      <c r="DS232" s="318"/>
      <c r="DT232" s="318"/>
      <c r="DU232" s="318"/>
      <c r="DV232" s="318"/>
      <c r="DW232" s="318"/>
      <c r="DX232" s="318"/>
      <c r="DY232" s="321"/>
      <c r="DZ232" s="318"/>
      <c r="EA232" s="318"/>
      <c r="EB232" s="318"/>
      <c r="EC232" s="318"/>
      <c r="ED232" s="318"/>
      <c r="EE232" s="318"/>
      <c r="EF232" s="318"/>
      <c r="EG232" s="318"/>
      <c r="EH232" s="318"/>
      <c r="EI232" s="318"/>
      <c r="EJ232" s="318"/>
      <c r="EK232" s="318"/>
      <c r="EL232" s="318"/>
      <c r="EM232" s="318"/>
      <c r="EN232" s="318"/>
      <c r="EO232" s="318"/>
      <c r="EP232" s="318"/>
      <c r="EQ232" s="318"/>
      <c r="ER232" s="318"/>
      <c r="FG232" s="318"/>
      <c r="FH232" s="318"/>
      <c r="FI232" s="318"/>
      <c r="FJ232" s="318"/>
      <c r="FK232" s="318"/>
      <c r="FL232" s="318"/>
      <c r="FM232" s="318"/>
      <c r="FN232" s="318"/>
      <c r="FO232" s="318"/>
      <c r="FP232" s="318"/>
      <c r="FQ232" s="318"/>
      <c r="FR232" s="318"/>
      <c r="FS232" s="318"/>
      <c r="FT232" s="318"/>
      <c r="FU232" s="318"/>
      <c r="FV232" s="15"/>
      <c r="FW232" s="318"/>
      <c r="FX232" s="318"/>
      <c r="FY232" s="318"/>
      <c r="FZ232" s="318"/>
      <c r="GA232" s="318"/>
      <c r="GB232" s="318"/>
      <c r="GC232" s="319"/>
      <c r="GD232" s="15"/>
      <c r="GE232" s="329"/>
      <c r="GF232" s="329"/>
      <c r="GG232" s="329"/>
      <c r="GH232" s="329"/>
      <c r="GI232" s="329"/>
      <c r="GJ232" s="329"/>
      <c r="GK232" s="319"/>
      <c r="GL232" s="319"/>
      <c r="GM232" s="329"/>
      <c r="GN232" s="318"/>
      <c r="GO232" s="318"/>
      <c r="GP232" s="318"/>
      <c r="GQ232" s="318"/>
      <c r="GR232" s="318"/>
      <c r="GS232" s="318"/>
      <c r="GU232" s="17"/>
      <c r="GV232" s="17"/>
    </row>
    <row r="233" s="2" customFormat="1" spans="2:204">
      <c r="B233" s="303"/>
      <c r="C233" s="306"/>
      <c r="D233" s="303"/>
      <c r="E233" s="303"/>
      <c r="F233" s="303"/>
      <c r="G233" s="306"/>
      <c r="H233" s="303"/>
      <c r="I233" s="303"/>
      <c r="J233" s="303"/>
      <c r="K233" s="303"/>
      <c r="L233" s="303"/>
      <c r="M233" s="303"/>
      <c r="N233" s="303"/>
      <c r="AL233" s="316"/>
      <c r="AN233" s="316"/>
      <c r="AP233" s="316"/>
      <c r="AR233" s="316"/>
      <c r="AU233" s="316"/>
      <c r="AW233" s="316"/>
      <c r="AY233" s="316"/>
      <c r="BA233" s="316"/>
      <c r="CD233" s="318"/>
      <c r="CE233" s="318"/>
      <c r="CF233" s="318"/>
      <c r="CG233" s="318"/>
      <c r="CH233" s="318"/>
      <c r="CI233" s="318"/>
      <c r="CJ233" s="318"/>
      <c r="CK233" s="318"/>
      <c r="CL233" s="318"/>
      <c r="CM233" s="318"/>
      <c r="CN233" s="318"/>
      <c r="CO233" s="318"/>
      <c r="CP233" s="318"/>
      <c r="CQ233" s="318"/>
      <c r="CR233" s="318"/>
      <c r="CS233" s="318"/>
      <c r="CT233" s="318"/>
      <c r="CU233" s="318"/>
      <c r="CV233" s="318"/>
      <c r="CW233" s="318"/>
      <c r="CX233" s="318"/>
      <c r="CY233" s="318"/>
      <c r="CZ233" s="318"/>
      <c r="DA233" s="318"/>
      <c r="DB233" s="318"/>
      <c r="DC233" s="318"/>
      <c r="DD233" s="318"/>
      <c r="DE233" s="318"/>
      <c r="DF233" s="318"/>
      <c r="DG233" s="318"/>
      <c r="DH233" s="318"/>
      <c r="DI233" s="321"/>
      <c r="DJ233" s="318"/>
      <c r="DK233" s="318"/>
      <c r="DL233" s="318"/>
      <c r="DM233" s="318"/>
      <c r="DN233" s="318"/>
      <c r="DO233" s="318"/>
      <c r="DP233" s="318"/>
      <c r="DQ233" s="318"/>
      <c r="DR233" s="318"/>
      <c r="DS233" s="318"/>
      <c r="DT233" s="318"/>
      <c r="DU233" s="318"/>
      <c r="DV233" s="318"/>
      <c r="DW233" s="318"/>
      <c r="DX233" s="318"/>
      <c r="DY233" s="321"/>
      <c r="DZ233" s="318"/>
      <c r="EA233" s="318"/>
      <c r="EB233" s="318"/>
      <c r="EC233" s="318"/>
      <c r="ED233" s="318"/>
      <c r="EE233" s="318"/>
      <c r="EF233" s="318"/>
      <c r="EG233" s="318"/>
      <c r="EH233" s="318"/>
      <c r="EI233" s="318"/>
      <c r="EJ233" s="318"/>
      <c r="EK233" s="318"/>
      <c r="EL233" s="318"/>
      <c r="EM233" s="318"/>
      <c r="EN233" s="318"/>
      <c r="EO233" s="318"/>
      <c r="EP233" s="318"/>
      <c r="EQ233" s="318"/>
      <c r="ER233" s="318"/>
      <c r="FG233" s="318"/>
      <c r="FH233" s="318"/>
      <c r="FI233" s="318"/>
      <c r="FJ233" s="318"/>
      <c r="FK233" s="318"/>
      <c r="FL233" s="318"/>
      <c r="FM233" s="318"/>
      <c r="FN233" s="318"/>
      <c r="FO233" s="318"/>
      <c r="FP233" s="318"/>
      <c r="FQ233" s="318"/>
      <c r="FR233" s="318"/>
      <c r="FS233" s="318"/>
      <c r="FT233" s="318"/>
      <c r="FU233" s="318"/>
      <c r="FV233" s="15"/>
      <c r="FW233" s="318"/>
      <c r="FX233" s="318"/>
      <c r="FY233" s="318"/>
      <c r="FZ233" s="318"/>
      <c r="GA233" s="318"/>
      <c r="GB233" s="318"/>
      <c r="GC233" s="319"/>
      <c r="GD233" s="15"/>
      <c r="GE233" s="329"/>
      <c r="GF233" s="329"/>
      <c r="GG233" s="329"/>
      <c r="GH233" s="329"/>
      <c r="GI233" s="329"/>
      <c r="GJ233" s="329"/>
      <c r="GK233" s="319"/>
      <c r="GL233" s="319"/>
      <c r="GM233" s="329"/>
      <c r="GN233" s="318"/>
      <c r="GO233" s="318"/>
      <c r="GP233" s="318"/>
      <c r="GQ233" s="318"/>
      <c r="GR233" s="318"/>
      <c r="GS233" s="318"/>
      <c r="GU233" s="17"/>
      <c r="GV233" s="17"/>
    </row>
    <row r="234" s="2" customFormat="1" spans="2:204">
      <c r="B234" s="303"/>
      <c r="C234" s="306"/>
      <c r="D234" s="303"/>
      <c r="E234" s="303"/>
      <c r="F234" s="303"/>
      <c r="G234" s="306"/>
      <c r="H234" s="303"/>
      <c r="I234" s="303"/>
      <c r="J234" s="303"/>
      <c r="K234" s="303"/>
      <c r="L234" s="303"/>
      <c r="M234" s="303"/>
      <c r="N234" s="303"/>
      <c r="AL234" s="316"/>
      <c r="AN234" s="316"/>
      <c r="AP234" s="316"/>
      <c r="AR234" s="316"/>
      <c r="AU234" s="316"/>
      <c r="AW234" s="316"/>
      <c r="AY234" s="316"/>
      <c r="BA234" s="316"/>
      <c r="CD234" s="318"/>
      <c r="CE234" s="318"/>
      <c r="CF234" s="318"/>
      <c r="CG234" s="318"/>
      <c r="CH234" s="318"/>
      <c r="CI234" s="318"/>
      <c r="CJ234" s="318"/>
      <c r="CK234" s="318"/>
      <c r="CL234" s="318"/>
      <c r="CM234" s="318"/>
      <c r="CN234" s="318"/>
      <c r="CO234" s="318"/>
      <c r="CP234" s="318"/>
      <c r="CQ234" s="318"/>
      <c r="CR234" s="318"/>
      <c r="CS234" s="318"/>
      <c r="CT234" s="318"/>
      <c r="CU234" s="318"/>
      <c r="CV234" s="318"/>
      <c r="CW234" s="318"/>
      <c r="CX234" s="318"/>
      <c r="CY234" s="318"/>
      <c r="CZ234" s="318"/>
      <c r="DA234" s="318"/>
      <c r="DB234" s="318"/>
      <c r="DC234" s="318"/>
      <c r="DD234" s="318"/>
      <c r="DE234" s="318"/>
      <c r="DF234" s="318"/>
      <c r="DG234" s="318"/>
      <c r="DH234" s="318"/>
      <c r="DI234" s="321"/>
      <c r="DJ234" s="318"/>
      <c r="DK234" s="318"/>
      <c r="DL234" s="318"/>
      <c r="DM234" s="318"/>
      <c r="DN234" s="318"/>
      <c r="DO234" s="318"/>
      <c r="DP234" s="318"/>
      <c r="DQ234" s="318"/>
      <c r="DR234" s="318"/>
      <c r="DS234" s="318"/>
      <c r="DT234" s="318"/>
      <c r="DU234" s="318"/>
      <c r="DV234" s="318"/>
      <c r="DW234" s="318"/>
      <c r="DX234" s="318"/>
      <c r="DY234" s="321"/>
      <c r="DZ234" s="318"/>
      <c r="EA234" s="318"/>
      <c r="EB234" s="318"/>
      <c r="EC234" s="318"/>
      <c r="ED234" s="318"/>
      <c r="EE234" s="318"/>
      <c r="EF234" s="318"/>
      <c r="EG234" s="318"/>
      <c r="EH234" s="318"/>
      <c r="EI234" s="318"/>
      <c r="EJ234" s="318"/>
      <c r="EK234" s="318"/>
      <c r="EL234" s="318"/>
      <c r="EM234" s="318"/>
      <c r="EN234" s="318"/>
      <c r="EO234" s="318"/>
      <c r="EP234" s="318"/>
      <c r="EQ234" s="318"/>
      <c r="ER234" s="318"/>
      <c r="FG234" s="318"/>
      <c r="FH234" s="318"/>
      <c r="FI234" s="318"/>
      <c r="FJ234" s="318"/>
      <c r="FK234" s="318"/>
      <c r="FL234" s="318"/>
      <c r="FM234" s="318"/>
      <c r="FN234" s="318"/>
      <c r="FO234" s="318"/>
      <c r="FP234" s="318"/>
      <c r="FQ234" s="318"/>
      <c r="FR234" s="318"/>
      <c r="FS234" s="318"/>
      <c r="FT234" s="318"/>
      <c r="FU234" s="318"/>
      <c r="FV234" s="15"/>
      <c r="FW234" s="318"/>
      <c r="FX234" s="318"/>
      <c r="FY234" s="318"/>
      <c r="FZ234" s="318"/>
      <c r="GA234" s="318"/>
      <c r="GB234" s="318"/>
      <c r="GC234" s="319"/>
      <c r="GD234" s="15"/>
      <c r="GE234" s="329"/>
      <c r="GF234" s="329"/>
      <c r="GG234" s="329"/>
      <c r="GH234" s="329"/>
      <c r="GI234" s="329"/>
      <c r="GJ234" s="329"/>
      <c r="GK234" s="319"/>
      <c r="GL234" s="319"/>
      <c r="GM234" s="329"/>
      <c r="GN234" s="318"/>
      <c r="GO234" s="318"/>
      <c r="GP234" s="318"/>
      <c r="GQ234" s="318"/>
      <c r="GR234" s="318"/>
      <c r="GS234" s="318"/>
      <c r="GU234" s="17"/>
      <c r="GV234" s="17"/>
    </row>
    <row r="235" s="2" customFormat="1" spans="2:204">
      <c r="B235" s="303"/>
      <c r="C235" s="306"/>
      <c r="D235" s="303"/>
      <c r="E235" s="303"/>
      <c r="F235" s="303"/>
      <c r="G235" s="306"/>
      <c r="H235" s="303"/>
      <c r="I235" s="303"/>
      <c r="J235" s="303"/>
      <c r="K235" s="303"/>
      <c r="L235" s="303"/>
      <c r="M235" s="303"/>
      <c r="N235" s="303"/>
      <c r="AL235" s="316"/>
      <c r="AN235" s="316"/>
      <c r="AP235" s="316"/>
      <c r="AR235" s="316"/>
      <c r="AU235" s="316"/>
      <c r="AW235" s="316"/>
      <c r="AY235" s="316"/>
      <c r="BA235" s="316"/>
      <c r="CD235" s="318"/>
      <c r="CE235" s="318"/>
      <c r="CF235" s="318"/>
      <c r="CG235" s="318"/>
      <c r="CH235" s="318"/>
      <c r="CI235" s="318"/>
      <c r="CJ235" s="318"/>
      <c r="CK235" s="318"/>
      <c r="CL235" s="318"/>
      <c r="CM235" s="318"/>
      <c r="CN235" s="318"/>
      <c r="CO235" s="318"/>
      <c r="CP235" s="318"/>
      <c r="CQ235" s="318"/>
      <c r="CR235" s="318"/>
      <c r="CS235" s="318"/>
      <c r="CT235" s="318"/>
      <c r="CU235" s="318"/>
      <c r="CV235" s="318"/>
      <c r="CW235" s="318"/>
      <c r="CX235" s="318"/>
      <c r="CY235" s="318"/>
      <c r="CZ235" s="318"/>
      <c r="DA235" s="318"/>
      <c r="DB235" s="318"/>
      <c r="DC235" s="318"/>
      <c r="DD235" s="318"/>
      <c r="DE235" s="318"/>
      <c r="DF235" s="318"/>
      <c r="DG235" s="318"/>
      <c r="DH235" s="318"/>
      <c r="DI235" s="321"/>
      <c r="DJ235" s="318"/>
      <c r="DK235" s="318"/>
      <c r="DL235" s="318"/>
      <c r="DM235" s="318"/>
      <c r="DN235" s="318"/>
      <c r="DO235" s="318"/>
      <c r="DP235" s="318"/>
      <c r="DQ235" s="318"/>
      <c r="DR235" s="318"/>
      <c r="DS235" s="318"/>
      <c r="DT235" s="318"/>
      <c r="DU235" s="318"/>
      <c r="DV235" s="318"/>
      <c r="DW235" s="318"/>
      <c r="DX235" s="318"/>
      <c r="DY235" s="321"/>
      <c r="DZ235" s="318"/>
      <c r="EA235" s="318"/>
      <c r="EB235" s="318"/>
      <c r="EC235" s="318"/>
      <c r="ED235" s="318"/>
      <c r="EE235" s="318"/>
      <c r="EF235" s="318"/>
      <c r="EG235" s="318"/>
      <c r="EH235" s="318"/>
      <c r="EI235" s="318"/>
      <c r="EJ235" s="318"/>
      <c r="EK235" s="318"/>
      <c r="EL235" s="318"/>
      <c r="EM235" s="318"/>
      <c r="EN235" s="318"/>
      <c r="EO235" s="318"/>
      <c r="EP235" s="318"/>
      <c r="EQ235" s="318"/>
      <c r="ER235" s="318"/>
      <c r="FG235" s="318"/>
      <c r="FH235" s="318"/>
      <c r="FI235" s="318"/>
      <c r="FJ235" s="318"/>
      <c r="FK235" s="318"/>
      <c r="FL235" s="318"/>
      <c r="FM235" s="318"/>
      <c r="FN235" s="318"/>
      <c r="FO235" s="318"/>
      <c r="FP235" s="318"/>
      <c r="FQ235" s="318"/>
      <c r="FR235" s="318"/>
      <c r="FS235" s="318"/>
      <c r="FT235" s="318"/>
      <c r="FU235" s="318"/>
      <c r="FV235" s="15"/>
      <c r="FW235" s="318"/>
      <c r="FX235" s="318"/>
      <c r="FY235" s="318"/>
      <c r="FZ235" s="318"/>
      <c r="GA235" s="318"/>
      <c r="GB235" s="318"/>
      <c r="GC235" s="319"/>
      <c r="GD235" s="15"/>
      <c r="GE235" s="329"/>
      <c r="GF235" s="329"/>
      <c r="GG235" s="329"/>
      <c r="GH235" s="329"/>
      <c r="GI235" s="329"/>
      <c r="GJ235" s="329"/>
      <c r="GK235" s="319"/>
      <c r="GL235" s="319"/>
      <c r="GM235" s="329"/>
      <c r="GN235" s="318"/>
      <c r="GO235" s="318"/>
      <c r="GP235" s="318"/>
      <c r="GQ235" s="318"/>
      <c r="GR235" s="318"/>
      <c r="GS235" s="318"/>
      <c r="GU235" s="17"/>
      <c r="GV235" s="17"/>
    </row>
    <row r="236" s="2" customFormat="1" spans="2:204">
      <c r="B236" s="303"/>
      <c r="C236" s="306"/>
      <c r="D236" s="303"/>
      <c r="E236" s="303"/>
      <c r="F236" s="303"/>
      <c r="G236" s="306"/>
      <c r="H236" s="303"/>
      <c r="I236" s="303"/>
      <c r="J236" s="303"/>
      <c r="K236" s="303"/>
      <c r="L236" s="303"/>
      <c r="M236" s="303"/>
      <c r="N236" s="303"/>
      <c r="AL236" s="316"/>
      <c r="AN236" s="316"/>
      <c r="AP236" s="316"/>
      <c r="AR236" s="316"/>
      <c r="AU236" s="316"/>
      <c r="AW236" s="316"/>
      <c r="AY236" s="316"/>
      <c r="BA236" s="316"/>
      <c r="CD236" s="318"/>
      <c r="CE236" s="318"/>
      <c r="CF236" s="318"/>
      <c r="CG236" s="318"/>
      <c r="CH236" s="318"/>
      <c r="CI236" s="318"/>
      <c r="CJ236" s="318"/>
      <c r="CK236" s="318"/>
      <c r="CL236" s="318"/>
      <c r="CM236" s="318"/>
      <c r="CN236" s="318"/>
      <c r="CO236" s="318"/>
      <c r="CP236" s="318"/>
      <c r="CQ236" s="318"/>
      <c r="CR236" s="318"/>
      <c r="CS236" s="318"/>
      <c r="CT236" s="318"/>
      <c r="CU236" s="318"/>
      <c r="CV236" s="318"/>
      <c r="CW236" s="318"/>
      <c r="CX236" s="318"/>
      <c r="CY236" s="318"/>
      <c r="CZ236" s="318"/>
      <c r="DA236" s="318"/>
      <c r="DB236" s="318"/>
      <c r="DC236" s="318"/>
      <c r="DD236" s="318"/>
      <c r="DE236" s="318"/>
      <c r="DF236" s="318"/>
      <c r="DG236" s="318"/>
      <c r="DH236" s="318"/>
      <c r="DI236" s="321"/>
      <c r="DJ236" s="318"/>
      <c r="DK236" s="318"/>
      <c r="DL236" s="318"/>
      <c r="DM236" s="318"/>
      <c r="DN236" s="318"/>
      <c r="DO236" s="318"/>
      <c r="DP236" s="318"/>
      <c r="DQ236" s="318"/>
      <c r="DR236" s="318"/>
      <c r="DS236" s="318"/>
      <c r="DT236" s="318"/>
      <c r="DU236" s="318"/>
      <c r="DV236" s="318"/>
      <c r="DW236" s="318"/>
      <c r="DX236" s="318"/>
      <c r="DY236" s="321"/>
      <c r="DZ236" s="318"/>
      <c r="EA236" s="318"/>
      <c r="EB236" s="318"/>
      <c r="EC236" s="318"/>
      <c r="ED236" s="318"/>
      <c r="EE236" s="318"/>
      <c r="EF236" s="318"/>
      <c r="EG236" s="318"/>
      <c r="EH236" s="318"/>
      <c r="EI236" s="318"/>
      <c r="EJ236" s="318"/>
      <c r="EK236" s="318"/>
      <c r="EL236" s="318"/>
      <c r="EM236" s="318"/>
      <c r="EN236" s="318"/>
      <c r="EO236" s="318"/>
      <c r="EP236" s="318"/>
      <c r="EQ236" s="318"/>
      <c r="ER236" s="318"/>
      <c r="FG236" s="318"/>
      <c r="FH236" s="318"/>
      <c r="FI236" s="318"/>
      <c r="FJ236" s="318"/>
      <c r="FK236" s="318"/>
      <c r="FL236" s="318"/>
      <c r="FM236" s="318"/>
      <c r="FN236" s="318"/>
      <c r="FO236" s="318"/>
      <c r="FP236" s="318"/>
      <c r="FQ236" s="318"/>
      <c r="FR236" s="318"/>
      <c r="FS236" s="318"/>
      <c r="FT236" s="318"/>
      <c r="FU236" s="318"/>
      <c r="FV236" s="15"/>
      <c r="FW236" s="318"/>
      <c r="FX236" s="318"/>
      <c r="FY236" s="318"/>
      <c r="FZ236" s="318"/>
      <c r="GA236" s="318"/>
      <c r="GB236" s="318"/>
      <c r="GC236" s="319"/>
      <c r="GD236" s="15"/>
      <c r="GE236" s="329"/>
      <c r="GF236" s="329"/>
      <c r="GG236" s="329"/>
      <c r="GH236" s="329"/>
      <c r="GI236" s="329"/>
      <c r="GJ236" s="329"/>
      <c r="GK236" s="319"/>
      <c r="GL236" s="319"/>
      <c r="GM236" s="329"/>
      <c r="GN236" s="318"/>
      <c r="GO236" s="318"/>
      <c r="GP236" s="318"/>
      <c r="GQ236" s="318"/>
      <c r="GR236" s="318"/>
      <c r="GS236" s="318"/>
      <c r="GU236" s="17"/>
      <c r="GV236" s="17"/>
    </row>
    <row r="237" s="2" customFormat="1" spans="2:204">
      <c r="B237" s="303"/>
      <c r="C237" s="306"/>
      <c r="D237" s="303"/>
      <c r="E237" s="303"/>
      <c r="F237" s="303"/>
      <c r="G237" s="306"/>
      <c r="H237" s="303"/>
      <c r="I237" s="303"/>
      <c r="J237" s="303"/>
      <c r="K237" s="303"/>
      <c r="L237" s="303"/>
      <c r="M237" s="303"/>
      <c r="N237" s="303"/>
      <c r="AL237" s="316"/>
      <c r="AN237" s="316"/>
      <c r="AP237" s="316"/>
      <c r="AR237" s="316"/>
      <c r="AU237" s="316"/>
      <c r="AW237" s="316"/>
      <c r="AY237" s="316"/>
      <c r="BA237" s="316"/>
      <c r="CD237" s="318"/>
      <c r="CE237" s="318"/>
      <c r="CF237" s="318"/>
      <c r="CG237" s="318"/>
      <c r="CH237" s="318"/>
      <c r="CI237" s="318"/>
      <c r="CJ237" s="318"/>
      <c r="CK237" s="318"/>
      <c r="CL237" s="318"/>
      <c r="CM237" s="318"/>
      <c r="CN237" s="318"/>
      <c r="CO237" s="318"/>
      <c r="CP237" s="318"/>
      <c r="CQ237" s="318"/>
      <c r="CR237" s="318"/>
      <c r="CS237" s="318"/>
      <c r="CT237" s="318"/>
      <c r="CU237" s="318"/>
      <c r="CV237" s="318"/>
      <c r="CW237" s="318"/>
      <c r="CX237" s="318"/>
      <c r="CY237" s="318"/>
      <c r="CZ237" s="318"/>
      <c r="DA237" s="318"/>
      <c r="DB237" s="318"/>
      <c r="DC237" s="318"/>
      <c r="DD237" s="318"/>
      <c r="DE237" s="318"/>
      <c r="DF237" s="318"/>
      <c r="DG237" s="318"/>
      <c r="DH237" s="318"/>
      <c r="DI237" s="321"/>
      <c r="DJ237" s="318"/>
      <c r="DK237" s="318"/>
      <c r="DL237" s="318"/>
      <c r="DM237" s="318"/>
      <c r="DN237" s="318"/>
      <c r="DO237" s="318"/>
      <c r="DP237" s="318"/>
      <c r="DQ237" s="318"/>
      <c r="DR237" s="318"/>
      <c r="DS237" s="318"/>
      <c r="DT237" s="318"/>
      <c r="DU237" s="318"/>
      <c r="DV237" s="318"/>
      <c r="DW237" s="318"/>
      <c r="DX237" s="318"/>
      <c r="DY237" s="321"/>
      <c r="DZ237" s="318"/>
      <c r="EA237" s="318"/>
      <c r="EB237" s="318"/>
      <c r="EC237" s="318"/>
      <c r="ED237" s="318"/>
      <c r="EE237" s="318"/>
      <c r="EF237" s="318"/>
      <c r="EG237" s="318"/>
      <c r="EH237" s="318"/>
      <c r="EI237" s="318"/>
      <c r="EJ237" s="318"/>
      <c r="EK237" s="318"/>
      <c r="EL237" s="318"/>
      <c r="EM237" s="318"/>
      <c r="EN237" s="318"/>
      <c r="EO237" s="318"/>
      <c r="EP237" s="318"/>
      <c r="EQ237" s="318"/>
      <c r="ER237" s="318"/>
      <c r="FG237" s="318"/>
      <c r="FH237" s="318"/>
      <c r="FI237" s="318"/>
      <c r="FJ237" s="318"/>
      <c r="FK237" s="318"/>
      <c r="FL237" s="318"/>
      <c r="FM237" s="318"/>
      <c r="FN237" s="318"/>
      <c r="FO237" s="318"/>
      <c r="FP237" s="318"/>
      <c r="FQ237" s="318"/>
      <c r="FR237" s="318"/>
      <c r="FS237" s="318"/>
      <c r="FT237" s="318"/>
      <c r="FU237" s="318"/>
      <c r="FV237" s="15"/>
      <c r="FW237" s="318"/>
      <c r="FX237" s="318"/>
      <c r="FY237" s="318"/>
      <c r="FZ237" s="318"/>
      <c r="GA237" s="318"/>
      <c r="GB237" s="318"/>
      <c r="GC237" s="319"/>
      <c r="GD237" s="15"/>
      <c r="GE237" s="329"/>
      <c r="GF237" s="329"/>
      <c r="GG237" s="329"/>
      <c r="GH237" s="329"/>
      <c r="GI237" s="329"/>
      <c r="GJ237" s="329"/>
      <c r="GK237" s="319"/>
      <c r="GL237" s="319"/>
      <c r="GM237" s="329"/>
      <c r="GN237" s="318"/>
      <c r="GO237" s="318"/>
      <c r="GP237" s="318"/>
      <c r="GQ237" s="318"/>
      <c r="GR237" s="318"/>
      <c r="GS237" s="318"/>
      <c r="GU237" s="17"/>
      <c r="GV237" s="17"/>
    </row>
    <row r="238" s="2" customFormat="1" spans="2:204">
      <c r="B238" s="303"/>
      <c r="C238" s="306"/>
      <c r="D238" s="303"/>
      <c r="E238" s="303"/>
      <c r="F238" s="303"/>
      <c r="G238" s="306"/>
      <c r="H238" s="303"/>
      <c r="I238" s="303"/>
      <c r="J238" s="303"/>
      <c r="K238" s="303"/>
      <c r="L238" s="303"/>
      <c r="M238" s="303"/>
      <c r="N238" s="303"/>
      <c r="AL238" s="316"/>
      <c r="AN238" s="316"/>
      <c r="AP238" s="316"/>
      <c r="AR238" s="316"/>
      <c r="AU238" s="316"/>
      <c r="AW238" s="316"/>
      <c r="AY238" s="316"/>
      <c r="BA238" s="316"/>
      <c r="CD238" s="318"/>
      <c r="CE238" s="318"/>
      <c r="CF238" s="318"/>
      <c r="CG238" s="318"/>
      <c r="CH238" s="318"/>
      <c r="CI238" s="318"/>
      <c r="CJ238" s="318"/>
      <c r="CK238" s="318"/>
      <c r="CL238" s="318"/>
      <c r="CM238" s="318"/>
      <c r="CN238" s="318"/>
      <c r="CO238" s="318"/>
      <c r="CP238" s="318"/>
      <c r="CQ238" s="318"/>
      <c r="CR238" s="318"/>
      <c r="CS238" s="318"/>
      <c r="CT238" s="318"/>
      <c r="CU238" s="318"/>
      <c r="CV238" s="318"/>
      <c r="CW238" s="318"/>
      <c r="CX238" s="318"/>
      <c r="CY238" s="318"/>
      <c r="CZ238" s="318"/>
      <c r="DA238" s="318"/>
      <c r="DB238" s="318"/>
      <c r="DC238" s="318"/>
      <c r="DD238" s="318"/>
      <c r="DE238" s="318"/>
      <c r="DF238" s="318"/>
      <c r="DG238" s="318"/>
      <c r="DH238" s="318"/>
      <c r="DI238" s="321"/>
      <c r="DJ238" s="318"/>
      <c r="DK238" s="318"/>
      <c r="DL238" s="318"/>
      <c r="DM238" s="318"/>
      <c r="DN238" s="318"/>
      <c r="DO238" s="318"/>
      <c r="DP238" s="318"/>
      <c r="DQ238" s="318"/>
      <c r="DR238" s="318"/>
      <c r="DS238" s="318"/>
      <c r="DT238" s="318"/>
      <c r="DU238" s="318"/>
      <c r="DV238" s="318"/>
      <c r="DW238" s="318"/>
      <c r="DX238" s="318"/>
      <c r="DY238" s="321"/>
      <c r="DZ238" s="318"/>
      <c r="EA238" s="318"/>
      <c r="EB238" s="318"/>
      <c r="EC238" s="318"/>
      <c r="ED238" s="318"/>
      <c r="EE238" s="318"/>
      <c r="EF238" s="318"/>
      <c r="EG238" s="318"/>
      <c r="EH238" s="318"/>
      <c r="EI238" s="318"/>
      <c r="EJ238" s="318"/>
      <c r="EK238" s="318"/>
      <c r="EL238" s="318"/>
      <c r="EM238" s="318"/>
      <c r="EN238" s="318"/>
      <c r="EO238" s="318"/>
      <c r="EP238" s="318"/>
      <c r="EQ238" s="318"/>
      <c r="ER238" s="318"/>
      <c r="FG238" s="318"/>
      <c r="FH238" s="318"/>
      <c r="FI238" s="318"/>
      <c r="FJ238" s="318"/>
      <c r="FK238" s="318"/>
      <c r="FL238" s="318"/>
      <c r="FM238" s="318"/>
      <c r="FN238" s="318"/>
      <c r="FO238" s="318"/>
      <c r="FP238" s="318"/>
      <c r="FQ238" s="318"/>
      <c r="FR238" s="318"/>
      <c r="FS238" s="318"/>
      <c r="FT238" s="318"/>
      <c r="FU238" s="318"/>
      <c r="FV238" s="15"/>
      <c r="FW238" s="318"/>
      <c r="FX238" s="318"/>
      <c r="FY238" s="318"/>
      <c r="FZ238" s="318"/>
      <c r="GA238" s="318"/>
      <c r="GB238" s="318"/>
      <c r="GC238" s="319"/>
      <c r="GD238" s="15"/>
      <c r="GE238" s="329"/>
      <c r="GF238" s="329"/>
      <c r="GG238" s="329"/>
      <c r="GH238" s="329"/>
      <c r="GI238" s="329"/>
      <c r="GJ238" s="329"/>
      <c r="GK238" s="319"/>
      <c r="GL238" s="319"/>
      <c r="GM238" s="329"/>
      <c r="GN238" s="318"/>
      <c r="GO238" s="318"/>
      <c r="GP238" s="318"/>
      <c r="GQ238" s="318"/>
      <c r="GR238" s="318"/>
      <c r="GS238" s="318"/>
      <c r="GU238" s="17"/>
      <c r="GV238" s="17"/>
    </row>
    <row r="239" s="2" customFormat="1" spans="2:204">
      <c r="B239" s="303"/>
      <c r="C239" s="306"/>
      <c r="D239" s="303"/>
      <c r="E239" s="303"/>
      <c r="F239" s="303"/>
      <c r="G239" s="306"/>
      <c r="H239" s="303"/>
      <c r="I239" s="303"/>
      <c r="J239" s="303"/>
      <c r="K239" s="303"/>
      <c r="L239" s="303"/>
      <c r="M239" s="303"/>
      <c r="N239" s="303"/>
      <c r="AL239" s="316"/>
      <c r="AN239" s="316"/>
      <c r="AP239" s="316"/>
      <c r="AR239" s="316"/>
      <c r="AU239" s="316"/>
      <c r="AW239" s="316"/>
      <c r="AY239" s="316"/>
      <c r="BA239" s="316"/>
      <c r="CD239" s="318"/>
      <c r="CE239" s="318"/>
      <c r="CF239" s="318"/>
      <c r="CG239" s="318"/>
      <c r="CH239" s="318"/>
      <c r="CI239" s="318"/>
      <c r="CJ239" s="318"/>
      <c r="CK239" s="318"/>
      <c r="CL239" s="318"/>
      <c r="CM239" s="318"/>
      <c r="CN239" s="318"/>
      <c r="CO239" s="318"/>
      <c r="CP239" s="318"/>
      <c r="CQ239" s="318"/>
      <c r="CR239" s="318"/>
      <c r="CS239" s="318"/>
      <c r="CT239" s="318"/>
      <c r="CU239" s="318"/>
      <c r="CV239" s="318"/>
      <c r="CW239" s="318"/>
      <c r="CX239" s="318"/>
      <c r="CY239" s="318"/>
      <c r="CZ239" s="318"/>
      <c r="DA239" s="318"/>
      <c r="DB239" s="318"/>
      <c r="DC239" s="318"/>
      <c r="DD239" s="318"/>
      <c r="DE239" s="318"/>
      <c r="DF239" s="318"/>
      <c r="DG239" s="318"/>
      <c r="DH239" s="318"/>
      <c r="DI239" s="321"/>
      <c r="DJ239" s="318"/>
      <c r="DK239" s="318"/>
      <c r="DL239" s="318"/>
      <c r="DM239" s="318"/>
      <c r="DN239" s="318"/>
      <c r="DO239" s="318"/>
      <c r="DP239" s="318"/>
      <c r="DQ239" s="318"/>
      <c r="DR239" s="318"/>
      <c r="DS239" s="318"/>
      <c r="DT239" s="318"/>
      <c r="DU239" s="318"/>
      <c r="DV239" s="318"/>
      <c r="DW239" s="318"/>
      <c r="DX239" s="318"/>
      <c r="DY239" s="321"/>
      <c r="DZ239" s="318"/>
      <c r="EA239" s="318"/>
      <c r="EB239" s="318"/>
      <c r="EC239" s="318"/>
      <c r="ED239" s="318"/>
      <c r="EE239" s="318"/>
      <c r="EF239" s="318"/>
      <c r="EG239" s="318"/>
      <c r="EH239" s="318"/>
      <c r="EI239" s="318"/>
      <c r="EJ239" s="318"/>
      <c r="EK239" s="318"/>
      <c r="EL239" s="318"/>
      <c r="EM239" s="318"/>
      <c r="EN239" s="318"/>
      <c r="EO239" s="318"/>
      <c r="EP239" s="318"/>
      <c r="EQ239" s="318"/>
      <c r="ER239" s="318"/>
      <c r="FG239" s="318"/>
      <c r="FH239" s="318"/>
      <c r="FI239" s="318"/>
      <c r="FJ239" s="318"/>
      <c r="FK239" s="318"/>
      <c r="FL239" s="318"/>
      <c r="FM239" s="318"/>
      <c r="FN239" s="318"/>
      <c r="FO239" s="318"/>
      <c r="FP239" s="318"/>
      <c r="FQ239" s="318"/>
      <c r="FR239" s="318"/>
      <c r="FS239" s="318"/>
      <c r="FT239" s="318"/>
      <c r="FU239" s="318"/>
      <c r="FV239" s="15"/>
      <c r="FW239" s="318"/>
      <c r="FX239" s="318"/>
      <c r="FY239" s="318"/>
      <c r="FZ239" s="318"/>
      <c r="GA239" s="318"/>
      <c r="GB239" s="318"/>
      <c r="GC239" s="319"/>
      <c r="GD239" s="15"/>
      <c r="GE239" s="329"/>
      <c r="GF239" s="329"/>
      <c r="GG239" s="329"/>
      <c r="GH239" s="329"/>
      <c r="GI239" s="329"/>
      <c r="GJ239" s="329"/>
      <c r="GK239" s="319"/>
      <c r="GL239" s="319"/>
      <c r="GM239" s="329"/>
      <c r="GN239" s="318"/>
      <c r="GO239" s="318"/>
      <c r="GP239" s="318"/>
      <c r="GQ239" s="318"/>
      <c r="GR239" s="318"/>
      <c r="GS239" s="318"/>
      <c r="GU239" s="17"/>
      <c r="GV239" s="17"/>
    </row>
    <row r="240" s="2" customFormat="1" spans="2:204">
      <c r="B240" s="303"/>
      <c r="C240" s="306"/>
      <c r="D240" s="303"/>
      <c r="E240" s="303"/>
      <c r="F240" s="303"/>
      <c r="G240" s="306"/>
      <c r="H240" s="303"/>
      <c r="I240" s="303"/>
      <c r="J240" s="303"/>
      <c r="K240" s="303"/>
      <c r="L240" s="303"/>
      <c r="M240" s="303"/>
      <c r="N240" s="303"/>
      <c r="AL240" s="316"/>
      <c r="AN240" s="316"/>
      <c r="AP240" s="316"/>
      <c r="AR240" s="316"/>
      <c r="AU240" s="316"/>
      <c r="AW240" s="316"/>
      <c r="AY240" s="316"/>
      <c r="BA240" s="316"/>
      <c r="CD240" s="318"/>
      <c r="CE240" s="318"/>
      <c r="CF240" s="318"/>
      <c r="CG240" s="318"/>
      <c r="CH240" s="318"/>
      <c r="CI240" s="318"/>
      <c r="CJ240" s="318"/>
      <c r="CK240" s="318"/>
      <c r="CL240" s="318"/>
      <c r="CM240" s="318"/>
      <c r="CN240" s="318"/>
      <c r="CO240" s="318"/>
      <c r="CP240" s="318"/>
      <c r="CQ240" s="318"/>
      <c r="CR240" s="318"/>
      <c r="CS240" s="318"/>
      <c r="CT240" s="318"/>
      <c r="CU240" s="318"/>
      <c r="CV240" s="318"/>
      <c r="CW240" s="318"/>
      <c r="CX240" s="318"/>
      <c r="CY240" s="318"/>
      <c r="CZ240" s="318"/>
      <c r="DA240" s="318"/>
      <c r="DB240" s="318"/>
      <c r="DC240" s="318"/>
      <c r="DD240" s="318"/>
      <c r="DE240" s="318"/>
      <c r="DF240" s="318"/>
      <c r="DG240" s="318"/>
      <c r="DH240" s="318"/>
      <c r="DI240" s="321"/>
      <c r="DJ240" s="318"/>
      <c r="DK240" s="318"/>
      <c r="DL240" s="318"/>
      <c r="DM240" s="318"/>
      <c r="DN240" s="318"/>
      <c r="DO240" s="318"/>
      <c r="DP240" s="318"/>
      <c r="DQ240" s="318"/>
      <c r="DR240" s="318"/>
      <c r="DS240" s="318"/>
      <c r="DT240" s="318"/>
      <c r="DU240" s="318"/>
      <c r="DV240" s="318"/>
      <c r="DW240" s="318"/>
      <c r="DX240" s="318"/>
      <c r="DY240" s="321"/>
      <c r="DZ240" s="318"/>
      <c r="EA240" s="318"/>
      <c r="EB240" s="318"/>
      <c r="EC240" s="318"/>
      <c r="ED240" s="318"/>
      <c r="EE240" s="318"/>
      <c r="EF240" s="318"/>
      <c r="EG240" s="318"/>
      <c r="EH240" s="318"/>
      <c r="EI240" s="318"/>
      <c r="EJ240" s="318"/>
      <c r="EK240" s="318"/>
      <c r="EL240" s="318"/>
      <c r="EM240" s="318"/>
      <c r="EN240" s="318"/>
      <c r="EO240" s="318"/>
      <c r="EP240" s="318"/>
      <c r="EQ240" s="318"/>
      <c r="ER240" s="318"/>
      <c r="FG240" s="318"/>
      <c r="FH240" s="318"/>
      <c r="FI240" s="318"/>
      <c r="FJ240" s="318"/>
      <c r="FK240" s="318"/>
      <c r="FL240" s="318"/>
      <c r="FM240" s="318"/>
      <c r="FN240" s="318"/>
      <c r="FO240" s="318"/>
      <c r="FP240" s="318"/>
      <c r="FQ240" s="318"/>
      <c r="FR240" s="318"/>
      <c r="FS240" s="318"/>
      <c r="FT240" s="318"/>
      <c r="FU240" s="318"/>
      <c r="FV240" s="15"/>
      <c r="FW240" s="318"/>
      <c r="FX240" s="318"/>
      <c r="FY240" s="318"/>
      <c r="FZ240" s="318"/>
      <c r="GA240" s="318"/>
      <c r="GB240" s="318"/>
      <c r="GC240" s="319"/>
      <c r="GD240" s="15"/>
      <c r="GE240" s="329"/>
      <c r="GF240" s="329"/>
      <c r="GG240" s="329"/>
      <c r="GH240" s="329"/>
      <c r="GI240" s="329"/>
      <c r="GJ240" s="329"/>
      <c r="GK240" s="319"/>
      <c r="GL240" s="319"/>
      <c r="GM240" s="329"/>
      <c r="GN240" s="318"/>
      <c r="GO240" s="318"/>
      <c r="GP240" s="318"/>
      <c r="GQ240" s="318"/>
      <c r="GR240" s="318"/>
      <c r="GS240" s="318"/>
      <c r="GU240" s="17"/>
      <c r="GV240" s="17"/>
    </row>
    <row r="241" s="2" customFormat="1" spans="2:204">
      <c r="B241" s="303"/>
      <c r="C241" s="306"/>
      <c r="D241" s="303"/>
      <c r="E241" s="303"/>
      <c r="F241" s="303"/>
      <c r="G241" s="306"/>
      <c r="H241" s="303"/>
      <c r="I241" s="303"/>
      <c r="J241" s="303"/>
      <c r="K241" s="303"/>
      <c r="L241" s="303"/>
      <c r="M241" s="303"/>
      <c r="N241" s="303"/>
      <c r="AL241" s="316"/>
      <c r="AN241" s="316"/>
      <c r="AP241" s="316"/>
      <c r="AR241" s="316"/>
      <c r="AU241" s="316"/>
      <c r="AW241" s="316"/>
      <c r="AY241" s="316"/>
      <c r="BA241" s="316"/>
      <c r="CD241" s="318"/>
      <c r="CE241" s="318"/>
      <c r="CF241" s="318"/>
      <c r="CG241" s="318"/>
      <c r="CH241" s="318"/>
      <c r="CI241" s="318"/>
      <c r="CJ241" s="318"/>
      <c r="CK241" s="318"/>
      <c r="CL241" s="318"/>
      <c r="CM241" s="318"/>
      <c r="CN241" s="318"/>
      <c r="CO241" s="318"/>
      <c r="CP241" s="318"/>
      <c r="CQ241" s="318"/>
      <c r="CR241" s="318"/>
      <c r="CS241" s="318"/>
      <c r="CT241" s="318"/>
      <c r="CU241" s="318"/>
      <c r="CV241" s="318"/>
      <c r="CW241" s="318"/>
      <c r="CX241" s="318"/>
      <c r="CY241" s="318"/>
      <c r="CZ241" s="318"/>
      <c r="DA241" s="318"/>
      <c r="DB241" s="318"/>
      <c r="DC241" s="318"/>
      <c r="DD241" s="318"/>
      <c r="DE241" s="318"/>
      <c r="DF241" s="318"/>
      <c r="DG241" s="318"/>
      <c r="DH241" s="318"/>
      <c r="DI241" s="321"/>
      <c r="DJ241" s="318"/>
      <c r="DK241" s="318"/>
      <c r="DL241" s="318"/>
      <c r="DM241" s="318"/>
      <c r="DN241" s="318"/>
      <c r="DO241" s="318"/>
      <c r="DP241" s="318"/>
      <c r="DQ241" s="318"/>
      <c r="DR241" s="318"/>
      <c r="DS241" s="318"/>
      <c r="DT241" s="318"/>
      <c r="DU241" s="318"/>
      <c r="DV241" s="318"/>
      <c r="DW241" s="318"/>
      <c r="DX241" s="318"/>
      <c r="DY241" s="321"/>
      <c r="DZ241" s="318"/>
      <c r="EA241" s="318"/>
      <c r="EB241" s="318"/>
      <c r="EC241" s="318"/>
      <c r="ED241" s="318"/>
      <c r="EE241" s="318"/>
      <c r="EF241" s="318"/>
      <c r="EG241" s="318"/>
      <c r="EH241" s="318"/>
      <c r="EI241" s="318"/>
      <c r="EJ241" s="318"/>
      <c r="EK241" s="318"/>
      <c r="EL241" s="318"/>
      <c r="EM241" s="318"/>
      <c r="EN241" s="318"/>
      <c r="EO241" s="318"/>
      <c r="EP241" s="318"/>
      <c r="EQ241" s="318"/>
      <c r="ER241" s="318"/>
      <c r="FG241" s="318"/>
      <c r="FH241" s="318"/>
      <c r="FI241" s="318"/>
      <c r="FJ241" s="318"/>
      <c r="FK241" s="318"/>
      <c r="FL241" s="318"/>
      <c r="FM241" s="318"/>
      <c r="FN241" s="318"/>
      <c r="FO241" s="318"/>
      <c r="FP241" s="318"/>
      <c r="FQ241" s="318"/>
      <c r="FR241" s="318"/>
      <c r="FS241" s="318"/>
      <c r="FT241" s="318"/>
      <c r="FU241" s="318"/>
      <c r="FV241" s="15"/>
      <c r="FW241" s="318"/>
      <c r="FX241" s="318"/>
      <c r="FY241" s="318"/>
      <c r="FZ241" s="318"/>
      <c r="GA241" s="318"/>
      <c r="GB241" s="318"/>
      <c r="GC241" s="319"/>
      <c r="GD241" s="15"/>
      <c r="GE241" s="329"/>
      <c r="GF241" s="329"/>
      <c r="GG241" s="329"/>
      <c r="GH241" s="329"/>
      <c r="GI241" s="329"/>
      <c r="GJ241" s="329"/>
      <c r="GK241" s="319"/>
      <c r="GL241" s="319"/>
      <c r="GM241" s="329"/>
      <c r="GN241" s="318"/>
      <c r="GO241" s="318"/>
      <c r="GP241" s="318"/>
      <c r="GQ241" s="318"/>
      <c r="GR241" s="318"/>
      <c r="GS241" s="318"/>
      <c r="GU241" s="17"/>
      <c r="GV241" s="17"/>
    </row>
    <row r="242" s="2" customFormat="1" spans="2:204">
      <c r="B242" s="303"/>
      <c r="C242" s="306"/>
      <c r="D242" s="303"/>
      <c r="E242" s="303"/>
      <c r="F242" s="303"/>
      <c r="G242" s="306"/>
      <c r="H242" s="303"/>
      <c r="I242" s="303"/>
      <c r="J242" s="303"/>
      <c r="K242" s="303"/>
      <c r="L242" s="303"/>
      <c r="M242" s="303"/>
      <c r="N242" s="303"/>
      <c r="AL242" s="316"/>
      <c r="AN242" s="316"/>
      <c r="AP242" s="316"/>
      <c r="AR242" s="316"/>
      <c r="AU242" s="316"/>
      <c r="AW242" s="316"/>
      <c r="AY242" s="316"/>
      <c r="BA242" s="316"/>
      <c r="CD242" s="318"/>
      <c r="CE242" s="318"/>
      <c r="CF242" s="318"/>
      <c r="CG242" s="318"/>
      <c r="CH242" s="318"/>
      <c r="CI242" s="318"/>
      <c r="CJ242" s="318"/>
      <c r="CK242" s="318"/>
      <c r="CL242" s="318"/>
      <c r="CM242" s="318"/>
      <c r="CN242" s="318"/>
      <c r="CO242" s="318"/>
      <c r="CP242" s="318"/>
      <c r="CQ242" s="318"/>
      <c r="CR242" s="318"/>
      <c r="CS242" s="318"/>
      <c r="CT242" s="318"/>
      <c r="CU242" s="318"/>
      <c r="CV242" s="318"/>
      <c r="CW242" s="318"/>
      <c r="CX242" s="318"/>
      <c r="CY242" s="318"/>
      <c r="CZ242" s="318"/>
      <c r="DA242" s="318"/>
      <c r="DB242" s="318"/>
      <c r="DC242" s="318"/>
      <c r="DD242" s="318"/>
      <c r="DE242" s="318"/>
      <c r="DF242" s="318"/>
      <c r="DG242" s="318"/>
      <c r="DH242" s="318"/>
      <c r="DI242" s="321"/>
      <c r="DJ242" s="318"/>
      <c r="DK242" s="318"/>
      <c r="DL242" s="318"/>
      <c r="DM242" s="318"/>
      <c r="DN242" s="318"/>
      <c r="DO242" s="318"/>
      <c r="DP242" s="318"/>
      <c r="DQ242" s="318"/>
      <c r="DR242" s="318"/>
      <c r="DS242" s="318"/>
      <c r="DT242" s="318"/>
      <c r="DU242" s="318"/>
      <c r="DV242" s="318"/>
      <c r="DW242" s="318"/>
      <c r="DX242" s="318"/>
      <c r="DY242" s="321"/>
      <c r="DZ242" s="318"/>
      <c r="EA242" s="318"/>
      <c r="EB242" s="318"/>
      <c r="EC242" s="318"/>
      <c r="ED242" s="318"/>
      <c r="EE242" s="318"/>
      <c r="EF242" s="318"/>
      <c r="EG242" s="318"/>
      <c r="EH242" s="318"/>
      <c r="EI242" s="318"/>
      <c r="EJ242" s="318"/>
      <c r="EK242" s="318"/>
      <c r="EL242" s="318"/>
      <c r="EM242" s="318"/>
      <c r="EN242" s="318"/>
      <c r="EO242" s="318"/>
      <c r="EP242" s="318"/>
      <c r="EQ242" s="318"/>
      <c r="ER242" s="318"/>
      <c r="FG242" s="318"/>
      <c r="FH242" s="318"/>
      <c r="FI242" s="318"/>
      <c r="FJ242" s="318"/>
      <c r="FK242" s="318"/>
      <c r="FL242" s="318"/>
      <c r="FM242" s="318"/>
      <c r="FN242" s="318"/>
      <c r="FO242" s="318"/>
      <c r="FP242" s="318"/>
      <c r="FQ242" s="318"/>
      <c r="FR242" s="318"/>
      <c r="FS242" s="318"/>
      <c r="FT242" s="318"/>
      <c r="FU242" s="318"/>
      <c r="FV242" s="15"/>
      <c r="FW242" s="318"/>
      <c r="FX242" s="318"/>
      <c r="FY242" s="318"/>
      <c r="FZ242" s="318"/>
      <c r="GA242" s="318"/>
      <c r="GB242" s="318"/>
      <c r="GC242" s="319"/>
      <c r="GD242" s="15"/>
      <c r="GE242" s="329"/>
      <c r="GF242" s="329"/>
      <c r="GG242" s="329"/>
      <c r="GH242" s="329"/>
      <c r="GI242" s="329"/>
      <c r="GJ242" s="329"/>
      <c r="GK242" s="319"/>
      <c r="GL242" s="319"/>
      <c r="GM242" s="329"/>
      <c r="GN242" s="318"/>
      <c r="GO242" s="318"/>
      <c r="GP242" s="318"/>
      <c r="GQ242" s="318"/>
      <c r="GR242" s="318"/>
      <c r="GS242" s="318"/>
      <c r="GU242" s="17"/>
      <c r="GV242" s="17"/>
    </row>
    <row r="243" s="2" customFormat="1" spans="2:204">
      <c r="B243" s="303"/>
      <c r="C243" s="306"/>
      <c r="D243" s="303"/>
      <c r="E243" s="303"/>
      <c r="F243" s="303"/>
      <c r="G243" s="306"/>
      <c r="H243" s="303"/>
      <c r="I243" s="303"/>
      <c r="J243" s="303"/>
      <c r="K243" s="303"/>
      <c r="L243" s="303"/>
      <c r="M243" s="303"/>
      <c r="N243" s="303"/>
      <c r="AL243" s="316"/>
      <c r="AN243" s="316"/>
      <c r="AP243" s="316"/>
      <c r="AR243" s="316"/>
      <c r="AU243" s="316"/>
      <c r="AW243" s="316"/>
      <c r="AY243" s="316"/>
      <c r="BA243" s="316"/>
      <c r="CD243" s="318"/>
      <c r="CE243" s="318"/>
      <c r="CF243" s="318"/>
      <c r="CG243" s="318"/>
      <c r="CH243" s="318"/>
      <c r="CI243" s="318"/>
      <c r="CJ243" s="318"/>
      <c r="CK243" s="318"/>
      <c r="CL243" s="318"/>
      <c r="CM243" s="318"/>
      <c r="CN243" s="318"/>
      <c r="CO243" s="318"/>
      <c r="CP243" s="318"/>
      <c r="CQ243" s="318"/>
      <c r="CR243" s="318"/>
      <c r="CS243" s="318"/>
      <c r="CT243" s="318"/>
      <c r="CU243" s="318"/>
      <c r="CV243" s="318"/>
      <c r="CW243" s="318"/>
      <c r="CX243" s="318"/>
      <c r="CY243" s="318"/>
      <c r="CZ243" s="318"/>
      <c r="DA243" s="318"/>
      <c r="DB243" s="318"/>
      <c r="DC243" s="318"/>
      <c r="DD243" s="318"/>
      <c r="DE243" s="318"/>
      <c r="DF243" s="318"/>
      <c r="DG243" s="318"/>
      <c r="DH243" s="318"/>
      <c r="DI243" s="321"/>
      <c r="DJ243" s="318"/>
      <c r="DK243" s="318"/>
      <c r="DL243" s="318"/>
      <c r="DM243" s="318"/>
      <c r="DN243" s="318"/>
      <c r="DO243" s="318"/>
      <c r="DP243" s="318"/>
      <c r="DQ243" s="318"/>
      <c r="DR243" s="318"/>
      <c r="DS243" s="318"/>
      <c r="DT243" s="318"/>
      <c r="DU243" s="318"/>
      <c r="DV243" s="318"/>
      <c r="DW243" s="318"/>
      <c r="DX243" s="318"/>
      <c r="DY243" s="321"/>
      <c r="DZ243" s="318"/>
      <c r="EA243" s="318"/>
      <c r="EB243" s="318"/>
      <c r="EC243" s="318"/>
      <c r="ED243" s="318"/>
      <c r="EE243" s="318"/>
      <c r="EF243" s="318"/>
      <c r="EG243" s="318"/>
      <c r="EH243" s="318"/>
      <c r="EI243" s="318"/>
      <c r="EJ243" s="318"/>
      <c r="EK243" s="318"/>
      <c r="EL243" s="318"/>
      <c r="EM243" s="318"/>
      <c r="EN243" s="318"/>
      <c r="EO243" s="318"/>
      <c r="EP243" s="318"/>
      <c r="EQ243" s="318"/>
      <c r="ER243" s="318"/>
      <c r="FG243" s="318"/>
      <c r="FH243" s="318"/>
      <c r="FI243" s="318"/>
      <c r="FJ243" s="318"/>
      <c r="FK243" s="318"/>
      <c r="FL243" s="318"/>
      <c r="FM243" s="318"/>
      <c r="FN243" s="318"/>
      <c r="FO243" s="318"/>
      <c r="FP243" s="318"/>
      <c r="FQ243" s="318"/>
      <c r="FR243" s="318"/>
      <c r="FS243" s="318"/>
      <c r="FT243" s="318"/>
      <c r="FU243" s="318"/>
      <c r="FV243" s="15"/>
      <c r="FW243" s="318"/>
      <c r="FX243" s="318"/>
      <c r="FY243" s="318"/>
      <c r="FZ243" s="318"/>
      <c r="GA243" s="318"/>
      <c r="GB243" s="318"/>
      <c r="GC243" s="319"/>
      <c r="GD243" s="15"/>
      <c r="GE243" s="329"/>
      <c r="GF243" s="329"/>
      <c r="GG243" s="329"/>
      <c r="GH243" s="329"/>
      <c r="GI243" s="329"/>
      <c r="GJ243" s="329"/>
      <c r="GK243" s="319"/>
      <c r="GL243" s="319"/>
      <c r="GM243" s="329"/>
      <c r="GN243" s="318"/>
      <c r="GO243" s="318"/>
      <c r="GP243" s="318"/>
      <c r="GQ243" s="318"/>
      <c r="GR243" s="318"/>
      <c r="GS243" s="318"/>
      <c r="GU243" s="17"/>
      <c r="GV243" s="17"/>
    </row>
    <row r="244" spans="2:194">
      <c r="B244" s="6"/>
      <c r="C244" s="19"/>
      <c r="D244" s="6"/>
      <c r="E244" s="6"/>
      <c r="F244" s="6"/>
      <c r="G244" s="19"/>
      <c r="H244" s="6"/>
      <c r="I244" s="6"/>
      <c r="J244" s="6"/>
      <c r="K244" s="6"/>
      <c r="L244" s="6"/>
      <c r="M244" s="6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GC244" s="319"/>
      <c r="GK244" s="319"/>
      <c r="GL244" s="319"/>
    </row>
    <row r="245" spans="2:194">
      <c r="B245" s="6"/>
      <c r="C245" s="19"/>
      <c r="D245" s="6"/>
      <c r="E245" s="6"/>
      <c r="F245" s="6"/>
      <c r="G245" s="19"/>
      <c r="H245" s="6"/>
      <c r="I245" s="6"/>
      <c r="J245" s="6"/>
      <c r="K245" s="6"/>
      <c r="L245" s="6"/>
      <c r="M245" s="6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GC245" s="319"/>
      <c r="GK245" s="319"/>
      <c r="GL245" s="319"/>
    </row>
    <row r="246" spans="2:194">
      <c r="B246" s="6"/>
      <c r="C246" s="19"/>
      <c r="D246" s="6"/>
      <c r="E246" s="6"/>
      <c r="F246" s="6"/>
      <c r="G246" s="19"/>
      <c r="H246" s="6"/>
      <c r="I246" s="6"/>
      <c r="J246" s="6"/>
      <c r="K246" s="6"/>
      <c r="L246" s="6"/>
      <c r="M246" s="6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GC246" s="319"/>
      <c r="GK246" s="319"/>
      <c r="GL246" s="319"/>
    </row>
    <row r="247" spans="2:194">
      <c r="B247" s="6"/>
      <c r="C247" s="19"/>
      <c r="D247" s="6"/>
      <c r="E247" s="6"/>
      <c r="F247" s="6"/>
      <c r="G247" s="19"/>
      <c r="H247" s="6"/>
      <c r="I247" s="6"/>
      <c r="J247" s="6"/>
      <c r="K247" s="6"/>
      <c r="L247" s="6"/>
      <c r="M247" s="6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GC247" s="319"/>
      <c r="GK247" s="319"/>
      <c r="GL247" s="319"/>
    </row>
    <row r="248" spans="2:194">
      <c r="B248" s="6"/>
      <c r="C248" s="19"/>
      <c r="D248" s="6"/>
      <c r="E248" s="6"/>
      <c r="F248" s="6"/>
      <c r="G248" s="19"/>
      <c r="H248" s="6"/>
      <c r="I248" s="6"/>
      <c r="J248" s="6"/>
      <c r="K248" s="6"/>
      <c r="L248" s="6"/>
      <c r="M248" s="6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GC248" s="319"/>
      <c r="GK248" s="319"/>
      <c r="GL248" s="319"/>
    </row>
    <row r="249" spans="2:194">
      <c r="B249" s="6"/>
      <c r="C249" s="19"/>
      <c r="D249" s="6"/>
      <c r="E249" s="6"/>
      <c r="F249" s="6"/>
      <c r="G249" s="19"/>
      <c r="H249" s="6"/>
      <c r="I249" s="6"/>
      <c r="J249" s="6"/>
      <c r="K249" s="6"/>
      <c r="L249" s="6"/>
      <c r="M249" s="6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GC249" s="319"/>
      <c r="GK249" s="319"/>
      <c r="GL249" s="319"/>
    </row>
    <row r="250" spans="2:194">
      <c r="B250" s="6"/>
      <c r="C250" s="19"/>
      <c r="D250" s="6"/>
      <c r="E250" s="6"/>
      <c r="F250" s="6"/>
      <c r="G250" s="19"/>
      <c r="H250" s="6"/>
      <c r="I250" s="6"/>
      <c r="J250" s="6"/>
      <c r="K250" s="6"/>
      <c r="L250" s="6"/>
      <c r="M250" s="6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GC250" s="319"/>
      <c r="GK250" s="319"/>
      <c r="GL250" s="319"/>
    </row>
    <row r="251" spans="2:194">
      <c r="B251" s="6"/>
      <c r="C251" s="19"/>
      <c r="D251" s="6"/>
      <c r="E251" s="6"/>
      <c r="F251" s="6"/>
      <c r="G251" s="19"/>
      <c r="H251" s="6"/>
      <c r="I251" s="6"/>
      <c r="J251" s="6"/>
      <c r="K251" s="6"/>
      <c r="L251" s="6"/>
      <c r="M251" s="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GC251" s="319"/>
      <c r="GK251" s="319"/>
      <c r="GL251" s="319"/>
    </row>
    <row r="252" spans="2:194">
      <c r="B252" s="6"/>
      <c r="C252" s="19"/>
      <c r="D252" s="6"/>
      <c r="E252" s="6"/>
      <c r="F252" s="6"/>
      <c r="G252" s="19"/>
      <c r="H252" s="6"/>
      <c r="I252" s="6"/>
      <c r="J252" s="6"/>
      <c r="K252" s="6"/>
      <c r="L252" s="6"/>
      <c r="M252" s="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GC252" s="319"/>
      <c r="GK252" s="319"/>
      <c r="GL252" s="319"/>
    </row>
    <row r="253" spans="2:194">
      <c r="B253" s="6"/>
      <c r="C253" s="19"/>
      <c r="D253" s="6"/>
      <c r="E253" s="6"/>
      <c r="F253" s="6"/>
      <c r="G253" s="19"/>
      <c r="H253" s="6"/>
      <c r="I253" s="6"/>
      <c r="J253" s="6"/>
      <c r="K253" s="6"/>
      <c r="L253" s="6"/>
      <c r="M253" s="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GC253" s="319"/>
      <c r="GK253" s="319"/>
      <c r="GL253" s="319"/>
    </row>
    <row r="254" spans="2:194">
      <c r="B254" s="6"/>
      <c r="C254" s="19"/>
      <c r="D254" s="6"/>
      <c r="E254" s="6"/>
      <c r="F254" s="6"/>
      <c r="G254" s="19"/>
      <c r="H254" s="6"/>
      <c r="I254" s="6"/>
      <c r="J254" s="6"/>
      <c r="K254" s="6"/>
      <c r="L254" s="6"/>
      <c r="M254" s="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GC254" s="319"/>
      <c r="GK254" s="319"/>
      <c r="GL254" s="319"/>
    </row>
    <row r="255" spans="2:194">
      <c r="B255" s="6"/>
      <c r="C255" s="19"/>
      <c r="D255" s="6"/>
      <c r="E255" s="6"/>
      <c r="F255" s="6"/>
      <c r="G255" s="19"/>
      <c r="H255" s="6"/>
      <c r="I255" s="6"/>
      <c r="J255" s="6"/>
      <c r="K255" s="6"/>
      <c r="L255" s="6"/>
      <c r="M255" s="6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GC255" s="319"/>
      <c r="GK255" s="319"/>
      <c r="GL255" s="319"/>
    </row>
    <row r="256" spans="2:194">
      <c r="B256" s="6"/>
      <c r="C256" s="19"/>
      <c r="D256" s="6"/>
      <c r="E256" s="6"/>
      <c r="F256" s="6"/>
      <c r="G256" s="19"/>
      <c r="H256" s="6"/>
      <c r="I256" s="6"/>
      <c r="J256" s="6"/>
      <c r="K256" s="6"/>
      <c r="L256" s="6"/>
      <c r="M256" s="6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GC256" s="319"/>
      <c r="GK256" s="319"/>
      <c r="GL256" s="319"/>
    </row>
    <row r="257" spans="2:194">
      <c r="B257" s="6"/>
      <c r="C257" s="19"/>
      <c r="D257" s="6"/>
      <c r="E257" s="6"/>
      <c r="F257" s="6"/>
      <c r="G257" s="19"/>
      <c r="H257" s="6"/>
      <c r="I257" s="6"/>
      <c r="J257" s="6"/>
      <c r="K257" s="6"/>
      <c r="L257" s="6"/>
      <c r="M257" s="6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GC257" s="319"/>
      <c r="GK257" s="319"/>
      <c r="GL257" s="319"/>
    </row>
    <row r="258" spans="2:194">
      <c r="B258" s="6"/>
      <c r="C258" s="19"/>
      <c r="D258" s="6"/>
      <c r="E258" s="6"/>
      <c r="F258" s="6"/>
      <c r="G258" s="19"/>
      <c r="H258" s="6"/>
      <c r="I258" s="6"/>
      <c r="J258" s="6"/>
      <c r="K258" s="6"/>
      <c r="L258" s="6"/>
      <c r="M258" s="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GC258" s="319"/>
      <c r="GK258" s="319"/>
      <c r="GL258" s="319"/>
    </row>
    <row r="259" spans="2:194">
      <c r="B259" s="6"/>
      <c r="C259" s="19"/>
      <c r="D259" s="6"/>
      <c r="E259" s="6"/>
      <c r="F259" s="6"/>
      <c r="G259" s="19"/>
      <c r="H259" s="6"/>
      <c r="I259" s="6"/>
      <c r="J259" s="6"/>
      <c r="K259" s="6"/>
      <c r="L259" s="6"/>
      <c r="M259" s="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GC259" s="319"/>
      <c r="GK259" s="319"/>
      <c r="GL259" s="319"/>
    </row>
    <row r="260" spans="2:194">
      <c r="B260" s="6"/>
      <c r="C260" s="19"/>
      <c r="D260" s="6"/>
      <c r="E260" s="6"/>
      <c r="F260" s="6"/>
      <c r="G260" s="19"/>
      <c r="H260" s="6"/>
      <c r="I260" s="6"/>
      <c r="J260" s="6"/>
      <c r="K260" s="6"/>
      <c r="L260" s="6"/>
      <c r="M260" s="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GC260" s="319"/>
      <c r="GK260" s="319"/>
      <c r="GL260" s="319"/>
    </row>
    <row r="261" spans="2:194">
      <c r="B261" s="6"/>
      <c r="C261" s="19"/>
      <c r="D261" s="6"/>
      <c r="E261" s="6"/>
      <c r="F261" s="6"/>
      <c r="G261" s="19"/>
      <c r="H261" s="6"/>
      <c r="I261" s="6"/>
      <c r="J261" s="6"/>
      <c r="K261" s="6"/>
      <c r="L261" s="6"/>
      <c r="M261" s="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GC261" s="319"/>
      <c r="GK261" s="319"/>
      <c r="GL261" s="319"/>
    </row>
    <row r="262" spans="2:194">
      <c r="B262" s="6"/>
      <c r="C262" s="19"/>
      <c r="D262" s="6"/>
      <c r="E262" s="6"/>
      <c r="F262" s="6"/>
      <c r="G262" s="19"/>
      <c r="H262" s="6"/>
      <c r="I262" s="6"/>
      <c r="J262" s="6"/>
      <c r="K262" s="6"/>
      <c r="L262" s="6"/>
      <c r="M262" s="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GC262" s="319"/>
      <c r="GK262" s="319"/>
      <c r="GL262" s="319"/>
    </row>
    <row r="263" spans="2:194">
      <c r="B263" s="6"/>
      <c r="C263" s="19"/>
      <c r="D263" s="6"/>
      <c r="E263" s="6"/>
      <c r="F263" s="6"/>
      <c r="G263" s="19"/>
      <c r="H263" s="6"/>
      <c r="I263" s="6"/>
      <c r="J263" s="6"/>
      <c r="K263" s="6"/>
      <c r="L263" s="6"/>
      <c r="M263" s="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GC263" s="319"/>
      <c r="GK263" s="319"/>
      <c r="GL263" s="319"/>
    </row>
    <row r="264" spans="2:194">
      <c r="B264" s="6"/>
      <c r="C264" s="19"/>
      <c r="D264" s="6"/>
      <c r="E264" s="6"/>
      <c r="F264" s="6"/>
      <c r="G264" s="19"/>
      <c r="H264" s="6"/>
      <c r="I264" s="6"/>
      <c r="J264" s="6"/>
      <c r="K264" s="6"/>
      <c r="L264" s="6"/>
      <c r="M264" s="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GC264" s="319"/>
      <c r="GK264" s="319"/>
      <c r="GL264" s="319"/>
    </row>
    <row r="265" spans="2:194">
      <c r="B265" s="6"/>
      <c r="C265" s="19"/>
      <c r="D265" s="6"/>
      <c r="E265" s="6"/>
      <c r="F265" s="6"/>
      <c r="G265" s="19"/>
      <c r="H265" s="6"/>
      <c r="I265" s="6"/>
      <c r="J265" s="6"/>
      <c r="K265" s="6"/>
      <c r="L265" s="6"/>
      <c r="M265" s="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GC265" s="319"/>
      <c r="GK265" s="319"/>
      <c r="GL265" s="319"/>
    </row>
    <row r="266" spans="2:194">
      <c r="B266" s="6"/>
      <c r="C266" s="19"/>
      <c r="D266" s="6"/>
      <c r="E266" s="6"/>
      <c r="F266" s="6"/>
      <c r="G266" s="19"/>
      <c r="H266" s="6"/>
      <c r="I266" s="6"/>
      <c r="J266" s="6"/>
      <c r="K266" s="6"/>
      <c r="L266" s="6"/>
      <c r="M266" s="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GC266" s="319"/>
      <c r="GK266" s="319"/>
      <c r="GL266" s="319"/>
    </row>
    <row r="267" spans="2:194">
      <c r="B267" s="6"/>
      <c r="C267" s="19"/>
      <c r="D267" s="6"/>
      <c r="E267" s="6"/>
      <c r="F267" s="6"/>
      <c r="G267" s="19"/>
      <c r="H267" s="6"/>
      <c r="I267" s="6"/>
      <c r="J267" s="6"/>
      <c r="K267" s="6"/>
      <c r="L267" s="6"/>
      <c r="M267" s="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GC267" s="319"/>
      <c r="GK267" s="319"/>
      <c r="GL267" s="319"/>
    </row>
    <row r="268" spans="2:194">
      <c r="B268" s="6"/>
      <c r="C268" s="19"/>
      <c r="D268" s="6"/>
      <c r="E268" s="6"/>
      <c r="F268" s="6"/>
      <c r="G268" s="19"/>
      <c r="H268" s="6"/>
      <c r="I268" s="6"/>
      <c r="J268" s="6"/>
      <c r="K268" s="6"/>
      <c r="L268" s="6"/>
      <c r="M268" s="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GC268" s="319"/>
      <c r="GK268" s="319"/>
      <c r="GL268" s="319"/>
    </row>
    <row r="269" spans="2:194">
      <c r="B269" s="6"/>
      <c r="C269" s="19"/>
      <c r="D269" s="6"/>
      <c r="E269" s="6"/>
      <c r="F269" s="6"/>
      <c r="G269" s="19"/>
      <c r="H269" s="6"/>
      <c r="I269" s="6"/>
      <c r="J269" s="6"/>
      <c r="K269" s="6"/>
      <c r="L269" s="6"/>
      <c r="M269" s="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GC269" s="319"/>
      <c r="GK269" s="319"/>
      <c r="GL269" s="319"/>
    </row>
    <row r="270" spans="2:194">
      <c r="B270" s="6"/>
      <c r="C270" s="19"/>
      <c r="D270" s="6"/>
      <c r="E270" s="6"/>
      <c r="F270" s="6"/>
      <c r="G270" s="19"/>
      <c r="H270" s="6"/>
      <c r="I270" s="6"/>
      <c r="J270" s="6"/>
      <c r="K270" s="6"/>
      <c r="L270" s="6"/>
      <c r="M270" s="6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GC270" s="319"/>
      <c r="GK270" s="319"/>
      <c r="GL270" s="319"/>
    </row>
    <row r="271" spans="2:194">
      <c r="B271" s="6"/>
      <c r="C271" s="19"/>
      <c r="D271" s="6"/>
      <c r="E271" s="6"/>
      <c r="F271" s="6"/>
      <c r="G271" s="19"/>
      <c r="H271" s="6"/>
      <c r="I271" s="6"/>
      <c r="J271" s="6"/>
      <c r="K271" s="6"/>
      <c r="L271" s="6"/>
      <c r="M271" s="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GC271" s="319"/>
      <c r="GK271" s="319"/>
      <c r="GL271" s="319"/>
    </row>
    <row r="272" spans="2:194">
      <c r="B272" s="6"/>
      <c r="C272" s="19"/>
      <c r="D272" s="6"/>
      <c r="E272" s="6"/>
      <c r="F272" s="6"/>
      <c r="G272" s="19"/>
      <c r="H272" s="6"/>
      <c r="I272" s="6"/>
      <c r="J272" s="6"/>
      <c r="K272" s="6"/>
      <c r="L272" s="6"/>
      <c r="M272" s="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GC272" s="319"/>
      <c r="GK272" s="319"/>
      <c r="GL272" s="319"/>
    </row>
    <row r="273" spans="2:194">
      <c r="B273" s="6"/>
      <c r="C273" s="19"/>
      <c r="D273" s="6"/>
      <c r="E273" s="6"/>
      <c r="F273" s="6"/>
      <c r="G273" s="19"/>
      <c r="H273" s="6"/>
      <c r="I273" s="6"/>
      <c r="J273" s="6"/>
      <c r="K273" s="6"/>
      <c r="L273" s="6"/>
      <c r="M273" s="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GC273" s="319"/>
      <c r="GK273" s="319"/>
      <c r="GL273" s="319"/>
    </row>
    <row r="274" spans="2:194">
      <c r="B274" s="6"/>
      <c r="C274" s="19"/>
      <c r="D274" s="6"/>
      <c r="E274" s="6"/>
      <c r="F274" s="6"/>
      <c r="G274" s="19"/>
      <c r="H274" s="6"/>
      <c r="I274" s="6"/>
      <c r="J274" s="6"/>
      <c r="K274" s="6"/>
      <c r="L274" s="6"/>
      <c r="M274" s="6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GC274" s="319"/>
      <c r="GK274" s="319"/>
      <c r="GL274" s="319"/>
    </row>
    <row r="275" spans="2:194">
      <c r="B275" s="6"/>
      <c r="C275" s="19"/>
      <c r="D275" s="6"/>
      <c r="E275" s="6"/>
      <c r="F275" s="6"/>
      <c r="G275" s="19"/>
      <c r="H275" s="6"/>
      <c r="I275" s="6"/>
      <c r="J275" s="6"/>
      <c r="K275" s="6"/>
      <c r="L275" s="6"/>
      <c r="M275" s="6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GC275" s="319"/>
      <c r="GK275" s="319"/>
      <c r="GL275" s="319"/>
    </row>
    <row r="276" spans="2:194">
      <c r="B276" s="6"/>
      <c r="C276" s="19"/>
      <c r="D276" s="6"/>
      <c r="E276" s="6"/>
      <c r="F276" s="6"/>
      <c r="G276" s="19"/>
      <c r="H276" s="6"/>
      <c r="I276" s="6"/>
      <c r="J276" s="6"/>
      <c r="K276" s="6"/>
      <c r="L276" s="6"/>
      <c r="M276" s="6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GC276" s="319"/>
      <c r="GK276" s="319"/>
      <c r="GL276" s="319"/>
    </row>
    <row r="277" spans="2:194">
      <c r="B277" s="6"/>
      <c r="C277" s="19"/>
      <c r="D277" s="6"/>
      <c r="E277" s="6"/>
      <c r="F277" s="6"/>
      <c r="G277" s="19"/>
      <c r="H277" s="6"/>
      <c r="I277" s="6"/>
      <c r="J277" s="6"/>
      <c r="K277" s="6"/>
      <c r="L277" s="6"/>
      <c r="M277" s="6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GC277" s="319"/>
      <c r="GK277" s="319"/>
      <c r="GL277" s="319"/>
    </row>
    <row r="278" spans="2:194">
      <c r="B278" s="6"/>
      <c r="C278" s="19"/>
      <c r="D278" s="6"/>
      <c r="E278" s="6"/>
      <c r="F278" s="6"/>
      <c r="G278" s="19"/>
      <c r="H278" s="6"/>
      <c r="I278" s="6"/>
      <c r="J278" s="6"/>
      <c r="K278" s="6"/>
      <c r="L278" s="6"/>
      <c r="M278" s="6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GC278" s="319"/>
      <c r="GK278" s="319"/>
      <c r="GL278" s="319"/>
    </row>
    <row r="279" spans="2:194">
      <c r="B279" s="6"/>
      <c r="C279" s="19"/>
      <c r="D279" s="6"/>
      <c r="E279" s="6"/>
      <c r="F279" s="6"/>
      <c r="G279" s="19"/>
      <c r="H279" s="6"/>
      <c r="I279" s="6"/>
      <c r="J279" s="6"/>
      <c r="K279" s="6"/>
      <c r="L279" s="6"/>
      <c r="M279" s="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GC279" s="319"/>
      <c r="GK279" s="319"/>
      <c r="GL279" s="319"/>
    </row>
    <row r="280" spans="2:194">
      <c r="B280" s="6"/>
      <c r="C280" s="19"/>
      <c r="D280" s="6"/>
      <c r="E280" s="6"/>
      <c r="F280" s="6"/>
      <c r="G280" s="19"/>
      <c r="H280" s="6"/>
      <c r="I280" s="6"/>
      <c r="J280" s="6"/>
      <c r="K280" s="6"/>
      <c r="L280" s="6"/>
      <c r="M280" s="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GC280" s="319"/>
      <c r="GK280" s="319"/>
      <c r="GL280" s="319"/>
    </row>
    <row r="281" spans="2:194">
      <c r="B281" s="6"/>
      <c r="C281" s="19"/>
      <c r="D281" s="6"/>
      <c r="E281" s="6"/>
      <c r="F281" s="6"/>
      <c r="G281" s="19"/>
      <c r="H281" s="6"/>
      <c r="I281" s="6"/>
      <c r="J281" s="6"/>
      <c r="K281" s="6"/>
      <c r="L281" s="6"/>
      <c r="M281" s="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GC281" s="319"/>
      <c r="GK281" s="319"/>
      <c r="GL281" s="319"/>
    </row>
    <row r="282" spans="2:194">
      <c r="B282" s="6"/>
      <c r="C282" s="19"/>
      <c r="D282" s="6"/>
      <c r="E282" s="6"/>
      <c r="F282" s="6"/>
      <c r="G282" s="19"/>
      <c r="H282" s="6"/>
      <c r="I282" s="6"/>
      <c r="J282" s="6"/>
      <c r="K282" s="6"/>
      <c r="L282" s="6"/>
      <c r="M282" s="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GC282" s="319"/>
      <c r="GK282" s="319"/>
      <c r="GL282" s="319"/>
    </row>
    <row r="283" spans="2:194">
      <c r="B283" s="6"/>
      <c r="C283" s="19"/>
      <c r="D283" s="6"/>
      <c r="E283" s="6"/>
      <c r="F283" s="6"/>
      <c r="G283" s="19"/>
      <c r="H283" s="6"/>
      <c r="I283" s="6"/>
      <c r="J283" s="6"/>
      <c r="K283" s="6"/>
      <c r="L283" s="6"/>
      <c r="M283" s="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GC283" s="319"/>
      <c r="GK283" s="319"/>
      <c r="GL283" s="319"/>
    </row>
    <row r="284" spans="2:194">
      <c r="B284" s="6"/>
      <c r="C284" s="19"/>
      <c r="D284" s="6"/>
      <c r="E284" s="6"/>
      <c r="F284" s="6"/>
      <c r="G284" s="19"/>
      <c r="H284" s="6"/>
      <c r="I284" s="6"/>
      <c r="J284" s="6"/>
      <c r="K284" s="6"/>
      <c r="L284" s="6"/>
      <c r="M284" s="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GC284" s="319"/>
      <c r="GK284" s="319"/>
      <c r="GL284" s="319"/>
    </row>
    <row r="285" spans="2:194">
      <c r="B285" s="6"/>
      <c r="C285" s="19"/>
      <c r="D285" s="6"/>
      <c r="E285" s="6"/>
      <c r="F285" s="6"/>
      <c r="G285" s="19"/>
      <c r="H285" s="6"/>
      <c r="I285" s="6"/>
      <c r="J285" s="6"/>
      <c r="K285" s="6"/>
      <c r="L285" s="6"/>
      <c r="M285" s="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GC285" s="319"/>
      <c r="GK285" s="319"/>
      <c r="GL285" s="319"/>
    </row>
    <row r="286" spans="2:194">
      <c r="B286" s="6"/>
      <c r="C286" s="19"/>
      <c r="D286" s="6"/>
      <c r="E286" s="6"/>
      <c r="F286" s="6"/>
      <c r="G286" s="19"/>
      <c r="H286" s="6"/>
      <c r="I286" s="6"/>
      <c r="J286" s="6"/>
      <c r="K286" s="6"/>
      <c r="L286" s="6"/>
      <c r="M286" s="6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GC286" s="319"/>
      <c r="GK286" s="319"/>
      <c r="GL286" s="319"/>
    </row>
    <row r="287" spans="2:194">
      <c r="B287" s="6"/>
      <c r="C287" s="19"/>
      <c r="D287" s="6"/>
      <c r="E287" s="6"/>
      <c r="F287" s="6"/>
      <c r="G287" s="19"/>
      <c r="H287" s="6"/>
      <c r="I287" s="6"/>
      <c r="J287" s="6"/>
      <c r="K287" s="6"/>
      <c r="L287" s="6"/>
      <c r="M287" s="6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GC287" s="319"/>
      <c r="GK287" s="319"/>
      <c r="GL287" s="319"/>
    </row>
    <row r="288" spans="2:194">
      <c r="B288" s="6"/>
      <c r="C288" s="19"/>
      <c r="D288" s="6"/>
      <c r="E288" s="6"/>
      <c r="F288" s="6"/>
      <c r="G288" s="19"/>
      <c r="H288" s="6"/>
      <c r="I288" s="6"/>
      <c r="J288" s="6"/>
      <c r="K288" s="6"/>
      <c r="L288" s="6"/>
      <c r="M288" s="6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GC288" s="319"/>
      <c r="GK288" s="319"/>
      <c r="GL288" s="319"/>
    </row>
    <row r="289" spans="2:194">
      <c r="B289" s="6"/>
      <c r="C289" s="19"/>
      <c r="D289" s="6"/>
      <c r="E289" s="6"/>
      <c r="F289" s="6"/>
      <c r="G289" s="19"/>
      <c r="H289" s="6"/>
      <c r="I289" s="6"/>
      <c r="J289" s="6"/>
      <c r="K289" s="6"/>
      <c r="L289" s="6"/>
      <c r="M289" s="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GC289" s="319"/>
      <c r="GK289" s="319"/>
      <c r="GL289" s="319"/>
    </row>
    <row r="290" spans="2:194">
      <c r="B290" s="6"/>
      <c r="C290" s="19"/>
      <c r="D290" s="6"/>
      <c r="E290" s="6"/>
      <c r="F290" s="6"/>
      <c r="G290" s="19"/>
      <c r="H290" s="6"/>
      <c r="I290" s="6"/>
      <c r="J290" s="6"/>
      <c r="K290" s="6"/>
      <c r="L290" s="6"/>
      <c r="M290" s="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GC290" s="319"/>
      <c r="GK290" s="319"/>
      <c r="GL290" s="319"/>
    </row>
    <row r="291" spans="2:194">
      <c r="B291" s="6"/>
      <c r="C291" s="19"/>
      <c r="D291" s="6"/>
      <c r="E291" s="6"/>
      <c r="F291" s="6"/>
      <c r="G291" s="19"/>
      <c r="H291" s="6"/>
      <c r="I291" s="6"/>
      <c r="J291" s="6"/>
      <c r="K291" s="6"/>
      <c r="L291" s="6"/>
      <c r="M291" s="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GC291" s="319"/>
      <c r="GK291" s="319"/>
      <c r="GL291" s="319"/>
    </row>
    <row r="292" spans="2:194">
      <c r="B292" s="6"/>
      <c r="C292" s="19"/>
      <c r="D292" s="6"/>
      <c r="E292" s="6"/>
      <c r="F292" s="6"/>
      <c r="G292" s="19"/>
      <c r="H292" s="6"/>
      <c r="I292" s="6"/>
      <c r="J292" s="6"/>
      <c r="K292" s="6"/>
      <c r="L292" s="6"/>
      <c r="M292" s="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GC292" s="319"/>
      <c r="GK292" s="319"/>
      <c r="GL292" s="319"/>
    </row>
    <row r="293" spans="2:194">
      <c r="B293" s="6"/>
      <c r="C293" s="19"/>
      <c r="D293" s="6"/>
      <c r="E293" s="6"/>
      <c r="F293" s="6"/>
      <c r="G293" s="19"/>
      <c r="H293" s="6"/>
      <c r="I293" s="6"/>
      <c r="J293" s="6"/>
      <c r="K293" s="6"/>
      <c r="L293" s="6"/>
      <c r="M293" s="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GC293" s="319"/>
      <c r="GK293" s="319"/>
      <c r="GL293" s="319"/>
    </row>
    <row r="294" spans="2:194">
      <c r="B294" s="6"/>
      <c r="C294" s="19"/>
      <c r="D294" s="6"/>
      <c r="E294" s="6"/>
      <c r="F294" s="6"/>
      <c r="G294" s="19"/>
      <c r="H294" s="6"/>
      <c r="I294" s="6"/>
      <c r="J294" s="6"/>
      <c r="K294" s="6"/>
      <c r="L294" s="6"/>
      <c r="M294" s="6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GC294" s="319"/>
      <c r="GK294" s="319"/>
      <c r="GL294" s="319"/>
    </row>
    <row r="295" spans="2:194">
      <c r="B295" s="6"/>
      <c r="C295" s="19"/>
      <c r="D295" s="6"/>
      <c r="E295" s="6"/>
      <c r="F295" s="6"/>
      <c r="G295" s="19"/>
      <c r="H295" s="6"/>
      <c r="I295" s="6"/>
      <c r="J295" s="6"/>
      <c r="K295" s="6"/>
      <c r="L295" s="6"/>
      <c r="M295" s="6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GC295" s="319"/>
      <c r="GK295" s="319"/>
      <c r="GL295" s="319"/>
    </row>
    <row r="296" spans="2:194">
      <c r="B296" s="6"/>
      <c r="C296" s="19"/>
      <c r="D296" s="6"/>
      <c r="E296" s="6"/>
      <c r="F296" s="6"/>
      <c r="G296" s="19"/>
      <c r="H296" s="6"/>
      <c r="I296" s="6"/>
      <c r="J296" s="6"/>
      <c r="K296" s="6"/>
      <c r="L296" s="6"/>
      <c r="M296" s="6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GC296" s="319"/>
      <c r="GK296" s="319"/>
      <c r="GL296" s="319"/>
    </row>
    <row r="297" spans="2:194">
      <c r="B297" s="6"/>
      <c r="C297" s="19"/>
      <c r="D297" s="6"/>
      <c r="E297" s="6"/>
      <c r="F297" s="6"/>
      <c r="G297" s="19"/>
      <c r="H297" s="6"/>
      <c r="I297" s="6"/>
      <c r="J297" s="6"/>
      <c r="K297" s="6"/>
      <c r="L297" s="6"/>
      <c r="M297" s="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GC297" s="319"/>
      <c r="GK297" s="319"/>
      <c r="GL297" s="319"/>
    </row>
    <row r="298" spans="2:194">
      <c r="B298" s="6"/>
      <c r="C298" s="19"/>
      <c r="D298" s="6"/>
      <c r="E298" s="6"/>
      <c r="F298" s="6"/>
      <c r="G298" s="19"/>
      <c r="H298" s="6"/>
      <c r="I298" s="6"/>
      <c r="J298" s="6"/>
      <c r="K298" s="6"/>
      <c r="L298" s="6"/>
      <c r="M298" s="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GC298" s="319"/>
      <c r="GK298" s="319"/>
      <c r="GL298" s="319"/>
    </row>
    <row r="299" spans="2:194">
      <c r="B299" s="6"/>
      <c r="C299" s="19"/>
      <c r="D299" s="6"/>
      <c r="E299" s="6"/>
      <c r="F299" s="6"/>
      <c r="G299" s="19"/>
      <c r="H299" s="6"/>
      <c r="I299" s="6"/>
      <c r="J299" s="6"/>
      <c r="K299" s="6"/>
      <c r="L299" s="6"/>
      <c r="M299" s="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GC299" s="319"/>
      <c r="GK299" s="319"/>
      <c r="GL299" s="319"/>
    </row>
    <row r="300" spans="2:194">
      <c r="B300" s="6"/>
      <c r="C300" s="19"/>
      <c r="D300" s="6"/>
      <c r="E300" s="6"/>
      <c r="F300" s="6"/>
      <c r="G300" s="19"/>
      <c r="H300" s="6"/>
      <c r="I300" s="6"/>
      <c r="J300" s="6"/>
      <c r="K300" s="6"/>
      <c r="L300" s="6"/>
      <c r="M300" s="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GC300" s="319"/>
      <c r="GK300" s="319"/>
      <c r="GL300" s="319"/>
    </row>
    <row r="301" spans="2:194">
      <c r="B301" s="6"/>
      <c r="C301" s="19"/>
      <c r="D301" s="6"/>
      <c r="E301" s="6"/>
      <c r="F301" s="6"/>
      <c r="G301" s="19"/>
      <c r="H301" s="6"/>
      <c r="I301" s="6"/>
      <c r="J301" s="6"/>
      <c r="K301" s="6"/>
      <c r="L301" s="6"/>
      <c r="M301" s="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GC301" s="319"/>
      <c r="GK301" s="319"/>
      <c r="GL301" s="319"/>
    </row>
    <row r="302" spans="2:194">
      <c r="B302" s="6"/>
      <c r="C302" s="19"/>
      <c r="D302" s="6"/>
      <c r="E302" s="6"/>
      <c r="F302" s="6"/>
      <c r="G302" s="19"/>
      <c r="H302" s="6"/>
      <c r="I302" s="6"/>
      <c r="J302" s="6"/>
      <c r="K302" s="6"/>
      <c r="L302" s="6"/>
      <c r="M302" s="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GC302" s="319"/>
      <c r="GK302" s="319"/>
      <c r="GL302" s="319"/>
    </row>
    <row r="303" spans="2:194">
      <c r="B303" s="6"/>
      <c r="C303" s="19"/>
      <c r="D303" s="6"/>
      <c r="E303" s="6"/>
      <c r="F303" s="6"/>
      <c r="G303" s="19"/>
      <c r="H303" s="6"/>
      <c r="I303" s="6"/>
      <c r="J303" s="6"/>
      <c r="K303" s="6"/>
      <c r="L303" s="6"/>
      <c r="M303" s="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GC303" s="319"/>
      <c r="GK303" s="319"/>
      <c r="GL303" s="319"/>
    </row>
    <row r="304" spans="2:194">
      <c r="B304" s="6"/>
      <c r="C304" s="19"/>
      <c r="D304" s="6"/>
      <c r="E304" s="6"/>
      <c r="F304" s="6"/>
      <c r="G304" s="19"/>
      <c r="H304" s="6"/>
      <c r="I304" s="6"/>
      <c r="J304" s="6"/>
      <c r="K304" s="6"/>
      <c r="L304" s="6"/>
      <c r="M304" s="6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GC304" s="319"/>
      <c r="GK304" s="319"/>
      <c r="GL304" s="319"/>
    </row>
    <row r="305" spans="2:37">
      <c r="B305" s="6"/>
      <c r="C305" s="19"/>
      <c r="D305" s="6"/>
      <c r="E305" s="6"/>
      <c r="F305" s="6"/>
      <c r="G305" s="19"/>
      <c r="H305" s="6"/>
      <c r="I305" s="6"/>
      <c r="J305" s="6"/>
      <c r="K305" s="6"/>
      <c r="L305" s="6"/>
      <c r="M305" s="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>
      <c r="B306" s="6"/>
      <c r="C306" s="19"/>
      <c r="D306" s="6"/>
      <c r="E306" s="6"/>
      <c r="F306" s="6"/>
      <c r="G306" s="19"/>
      <c r="H306" s="6"/>
      <c r="I306" s="6"/>
      <c r="J306" s="6"/>
      <c r="K306" s="6"/>
      <c r="L306" s="6"/>
      <c r="M306" s="6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>
      <c r="B307" s="6"/>
      <c r="C307" s="19"/>
      <c r="D307" s="6"/>
      <c r="E307" s="6"/>
      <c r="F307" s="6"/>
      <c r="G307" s="19"/>
      <c r="H307" s="6"/>
      <c r="I307" s="6"/>
      <c r="J307" s="6"/>
      <c r="K307" s="6"/>
      <c r="L307" s="6"/>
      <c r="M307" s="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>
      <c r="B308" s="6"/>
      <c r="C308" s="19"/>
      <c r="D308" s="6"/>
      <c r="E308" s="6"/>
      <c r="F308" s="6"/>
      <c r="G308" s="19"/>
      <c r="H308" s="6"/>
      <c r="I308" s="6"/>
      <c r="J308" s="6"/>
      <c r="K308" s="6"/>
      <c r="L308" s="6"/>
      <c r="M308" s="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>
      <c r="B309" s="6"/>
      <c r="C309" s="19"/>
      <c r="D309" s="6"/>
      <c r="E309" s="6"/>
      <c r="F309" s="6"/>
      <c r="G309" s="19"/>
      <c r="H309" s="6"/>
      <c r="I309" s="6"/>
      <c r="J309" s="6"/>
      <c r="K309" s="6"/>
      <c r="L309" s="6"/>
      <c r="M309" s="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>
      <c r="B310" s="6"/>
      <c r="C310" s="19"/>
      <c r="D310" s="6"/>
      <c r="E310" s="6"/>
      <c r="F310" s="6"/>
      <c r="G310" s="19"/>
      <c r="H310" s="6"/>
      <c r="I310" s="6"/>
      <c r="J310" s="6"/>
      <c r="K310" s="6"/>
      <c r="L310" s="6"/>
      <c r="M310" s="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>
      <c r="B311" s="6"/>
      <c r="C311" s="19"/>
      <c r="D311" s="6"/>
      <c r="E311" s="6"/>
      <c r="F311" s="6"/>
      <c r="G311" s="19"/>
      <c r="H311" s="6"/>
      <c r="I311" s="6"/>
      <c r="J311" s="6"/>
      <c r="K311" s="6"/>
      <c r="L311" s="6"/>
      <c r="M311" s="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>
      <c r="B312" s="6"/>
      <c r="C312" s="19"/>
      <c r="D312" s="6"/>
      <c r="E312" s="6"/>
      <c r="F312" s="6"/>
      <c r="G312" s="19"/>
      <c r="H312" s="6"/>
      <c r="I312" s="6"/>
      <c r="J312" s="6"/>
      <c r="K312" s="6"/>
      <c r="L312" s="6"/>
      <c r="M312" s="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>
      <c r="B313" s="6"/>
      <c r="C313" s="19"/>
      <c r="D313" s="6"/>
      <c r="E313" s="6"/>
      <c r="F313" s="6"/>
      <c r="G313" s="19"/>
      <c r="H313" s="6"/>
      <c r="I313" s="6"/>
      <c r="J313" s="6"/>
      <c r="K313" s="6"/>
      <c r="L313" s="6"/>
      <c r="M313" s="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>
      <c r="B314" s="6"/>
      <c r="C314" s="19"/>
      <c r="D314" s="6"/>
      <c r="E314" s="6"/>
      <c r="F314" s="6"/>
      <c r="G314" s="19"/>
      <c r="H314" s="6"/>
      <c r="I314" s="6"/>
      <c r="J314" s="6"/>
      <c r="K314" s="6"/>
      <c r="L314" s="6"/>
      <c r="M314" s="6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>
      <c r="B315" s="6"/>
      <c r="C315" s="19"/>
      <c r="D315" s="6"/>
      <c r="E315" s="6"/>
      <c r="F315" s="6"/>
      <c r="G315" s="19"/>
      <c r="H315" s="6"/>
      <c r="I315" s="6"/>
      <c r="J315" s="6"/>
      <c r="K315" s="6"/>
      <c r="L315" s="6"/>
      <c r="M315" s="6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>
      <c r="B316" s="6"/>
      <c r="C316" s="19"/>
      <c r="D316" s="6"/>
      <c r="E316" s="6"/>
      <c r="F316" s="6"/>
      <c r="G316" s="19"/>
      <c r="H316" s="6"/>
      <c r="I316" s="6"/>
      <c r="J316" s="6"/>
      <c r="K316" s="6"/>
      <c r="L316" s="6"/>
      <c r="M316" s="6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>
      <c r="B317" s="6"/>
      <c r="C317" s="19"/>
      <c r="D317" s="6"/>
      <c r="E317" s="6"/>
      <c r="F317" s="6"/>
      <c r="G317" s="19"/>
      <c r="H317" s="6"/>
      <c r="I317" s="6"/>
      <c r="J317" s="6"/>
      <c r="K317" s="6"/>
      <c r="L317" s="6"/>
      <c r="M317" s="6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>
      <c r="B318" s="6"/>
      <c r="C318" s="19"/>
      <c r="D318" s="6"/>
      <c r="E318" s="6"/>
      <c r="F318" s="6"/>
      <c r="G318" s="19"/>
      <c r="H318" s="6"/>
      <c r="I318" s="6"/>
      <c r="J318" s="6"/>
      <c r="K318" s="6"/>
      <c r="L318" s="6"/>
      <c r="M318" s="6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>
      <c r="B319" s="6"/>
      <c r="C319" s="19"/>
      <c r="D319" s="6"/>
      <c r="E319" s="6"/>
      <c r="F319" s="6"/>
      <c r="G319" s="19"/>
      <c r="H319" s="6"/>
      <c r="I319" s="6"/>
      <c r="J319" s="6"/>
      <c r="K319" s="6"/>
      <c r="L319" s="6"/>
      <c r="M319" s="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>
      <c r="B320" s="6"/>
      <c r="C320" s="19"/>
      <c r="D320" s="6"/>
      <c r="E320" s="6"/>
      <c r="F320" s="6"/>
      <c r="G320" s="19"/>
      <c r="H320" s="6"/>
      <c r="I320" s="6"/>
      <c r="J320" s="6"/>
      <c r="K320" s="6"/>
      <c r="L320" s="6"/>
      <c r="M320" s="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>
      <c r="B321" s="6"/>
      <c r="C321" s="19"/>
      <c r="D321" s="6"/>
      <c r="E321" s="6"/>
      <c r="F321" s="6"/>
      <c r="G321" s="19"/>
      <c r="H321" s="6"/>
      <c r="I321" s="6"/>
      <c r="J321" s="6"/>
      <c r="K321" s="6"/>
      <c r="L321" s="6"/>
      <c r="M321" s="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>
      <c r="B322" s="6"/>
      <c r="C322" s="19"/>
      <c r="D322" s="6"/>
      <c r="E322" s="6"/>
      <c r="F322" s="6"/>
      <c r="G322" s="19"/>
      <c r="H322" s="6"/>
      <c r="I322" s="6"/>
      <c r="J322" s="6"/>
      <c r="K322" s="6"/>
      <c r="L322" s="6"/>
      <c r="M322" s="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>
      <c r="B323" s="6"/>
      <c r="C323" s="19"/>
      <c r="D323" s="6"/>
      <c r="E323" s="6"/>
      <c r="F323" s="6"/>
      <c r="G323" s="19"/>
      <c r="H323" s="6"/>
      <c r="I323" s="6"/>
      <c r="J323" s="6"/>
      <c r="K323" s="6"/>
      <c r="L323" s="6"/>
      <c r="M323" s="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>
      <c r="B324" s="6"/>
      <c r="C324" s="19"/>
      <c r="D324" s="6"/>
      <c r="E324" s="6"/>
      <c r="F324" s="6"/>
      <c r="G324" s="19"/>
      <c r="H324" s="6"/>
      <c r="I324" s="6"/>
      <c r="J324" s="6"/>
      <c r="K324" s="6"/>
      <c r="L324" s="6"/>
      <c r="M324" s="6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>
      <c r="B325" s="6"/>
      <c r="C325" s="19"/>
      <c r="D325" s="6"/>
      <c r="E325" s="6"/>
      <c r="F325" s="6"/>
      <c r="G325" s="19"/>
      <c r="H325" s="6"/>
      <c r="I325" s="6"/>
      <c r="J325" s="6"/>
      <c r="K325" s="6"/>
      <c r="L325" s="6"/>
      <c r="M325" s="6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>
      <c r="B326" s="6"/>
      <c r="C326" s="19"/>
      <c r="D326" s="6"/>
      <c r="E326" s="6"/>
      <c r="F326" s="6"/>
      <c r="G326" s="19"/>
      <c r="H326" s="6"/>
      <c r="I326" s="6"/>
      <c r="J326" s="6"/>
      <c r="K326" s="6"/>
      <c r="L326" s="6"/>
      <c r="M326" s="6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>
      <c r="B327" s="6"/>
      <c r="C327" s="19"/>
      <c r="D327" s="6"/>
      <c r="E327" s="6"/>
      <c r="F327" s="6"/>
      <c r="G327" s="19"/>
      <c r="H327" s="6"/>
      <c r="I327" s="6"/>
      <c r="J327" s="6"/>
      <c r="K327" s="6"/>
      <c r="L327" s="6"/>
      <c r="M327" s="6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>
      <c r="B328" s="6"/>
      <c r="C328" s="19"/>
      <c r="D328" s="6"/>
      <c r="E328" s="6"/>
      <c r="F328" s="6"/>
      <c r="G328" s="19"/>
      <c r="H328" s="6"/>
      <c r="I328" s="6"/>
      <c r="J328" s="6"/>
      <c r="K328" s="6"/>
      <c r="L328" s="6"/>
      <c r="M328" s="6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>
      <c r="B329" s="6"/>
      <c r="C329" s="19"/>
      <c r="D329" s="6"/>
      <c r="E329" s="6"/>
      <c r="F329" s="6"/>
      <c r="G329" s="19"/>
      <c r="H329" s="6"/>
      <c r="I329" s="6"/>
      <c r="J329" s="6"/>
      <c r="K329" s="6"/>
      <c r="L329" s="6"/>
      <c r="M329" s="6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>
      <c r="B330" s="6"/>
      <c r="C330" s="19"/>
      <c r="D330" s="6"/>
      <c r="E330" s="6"/>
      <c r="F330" s="6"/>
      <c r="G330" s="19"/>
      <c r="H330" s="6"/>
      <c r="I330" s="6"/>
      <c r="J330" s="6"/>
      <c r="K330" s="6"/>
      <c r="L330" s="6"/>
      <c r="M330" s="6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>
      <c r="B331" s="6"/>
      <c r="C331" s="19"/>
      <c r="D331" s="6"/>
      <c r="E331" s="6"/>
      <c r="F331" s="6"/>
      <c r="G331" s="19"/>
      <c r="H331" s="6"/>
      <c r="I331" s="6"/>
      <c r="J331" s="6"/>
      <c r="K331" s="6"/>
      <c r="L331" s="6"/>
      <c r="M331" s="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>
      <c r="B332" s="6"/>
      <c r="C332" s="19"/>
      <c r="D332" s="6"/>
      <c r="E332" s="6"/>
      <c r="F332" s="6"/>
      <c r="G332" s="19"/>
      <c r="H332" s="6"/>
      <c r="I332" s="6"/>
      <c r="J332" s="6"/>
      <c r="K332" s="6"/>
      <c r="L332" s="6"/>
      <c r="M332" s="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>
      <c r="B333" s="6"/>
      <c r="C333" s="19"/>
      <c r="D333" s="6"/>
      <c r="E333" s="6"/>
      <c r="F333" s="6"/>
      <c r="G333" s="19"/>
      <c r="H333" s="6"/>
      <c r="I333" s="6"/>
      <c r="J333" s="6"/>
      <c r="K333" s="6"/>
      <c r="L333" s="6"/>
      <c r="M333" s="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>
      <c r="B334" s="6"/>
      <c r="C334" s="19"/>
      <c r="D334" s="6"/>
      <c r="E334" s="6"/>
      <c r="F334" s="6"/>
      <c r="G334" s="19"/>
      <c r="H334" s="6"/>
      <c r="I334" s="6"/>
      <c r="J334" s="6"/>
      <c r="K334" s="6"/>
      <c r="L334" s="6"/>
      <c r="M334" s="6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>
      <c r="B335" s="6"/>
      <c r="C335" s="19"/>
      <c r="D335" s="6"/>
      <c r="E335" s="6"/>
      <c r="F335" s="6"/>
      <c r="G335" s="19"/>
      <c r="H335" s="6"/>
      <c r="I335" s="6"/>
      <c r="J335" s="6"/>
      <c r="K335" s="6"/>
      <c r="L335" s="6"/>
      <c r="M335" s="6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>
      <c r="B336" s="6"/>
      <c r="C336" s="19"/>
      <c r="D336" s="6"/>
      <c r="E336" s="6"/>
      <c r="F336" s="6"/>
      <c r="G336" s="19"/>
      <c r="H336" s="6"/>
      <c r="I336" s="6"/>
      <c r="J336" s="6"/>
      <c r="K336" s="6"/>
      <c r="L336" s="6"/>
      <c r="M336" s="6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>
      <c r="B337" s="6"/>
      <c r="C337" s="19"/>
      <c r="D337" s="6"/>
      <c r="E337" s="6"/>
      <c r="F337" s="6"/>
      <c r="G337" s="19"/>
      <c r="H337" s="6"/>
      <c r="I337" s="6"/>
      <c r="J337" s="6"/>
      <c r="K337" s="6"/>
      <c r="L337" s="6"/>
      <c r="M337" s="6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>
      <c r="B338" s="6"/>
      <c r="C338" s="19"/>
      <c r="D338" s="6"/>
      <c r="E338" s="6"/>
      <c r="F338" s="6"/>
      <c r="G338" s="19"/>
      <c r="H338" s="6"/>
      <c r="I338" s="6"/>
      <c r="J338" s="6"/>
      <c r="K338" s="6"/>
      <c r="L338" s="6"/>
      <c r="M338" s="6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>
      <c r="B339" s="6"/>
      <c r="C339" s="19"/>
      <c r="D339" s="6"/>
      <c r="E339" s="6"/>
      <c r="F339" s="6"/>
      <c r="G339" s="19"/>
      <c r="H339" s="6"/>
      <c r="I339" s="6"/>
      <c r="J339" s="6"/>
      <c r="K339" s="6"/>
      <c r="L339" s="6"/>
      <c r="M339" s="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>
      <c r="B340" s="6"/>
      <c r="C340" s="19"/>
      <c r="D340" s="6"/>
      <c r="E340" s="6"/>
      <c r="F340" s="6"/>
      <c r="G340" s="19"/>
      <c r="H340" s="6"/>
      <c r="I340" s="6"/>
      <c r="J340" s="6"/>
      <c r="K340" s="6"/>
      <c r="L340" s="6"/>
      <c r="M340" s="6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>
      <c r="B341" s="6"/>
      <c r="C341" s="19"/>
      <c r="D341" s="6"/>
      <c r="E341" s="6"/>
      <c r="F341" s="6"/>
      <c r="G341" s="19"/>
      <c r="H341" s="6"/>
      <c r="I341" s="6"/>
      <c r="J341" s="6"/>
      <c r="K341" s="6"/>
      <c r="L341" s="6"/>
      <c r="M341" s="6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>
      <c r="B342" s="6"/>
      <c r="C342" s="19"/>
      <c r="D342" s="6"/>
      <c r="E342" s="6"/>
      <c r="F342" s="6"/>
      <c r="G342" s="19"/>
      <c r="H342" s="6"/>
      <c r="I342" s="6"/>
      <c r="J342" s="6"/>
      <c r="K342" s="6"/>
      <c r="L342" s="6"/>
      <c r="M342" s="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>
      <c r="B343" s="6"/>
      <c r="C343" s="19"/>
      <c r="D343" s="6"/>
      <c r="E343" s="6"/>
      <c r="F343" s="6"/>
      <c r="G343" s="19"/>
      <c r="H343" s="6"/>
      <c r="I343" s="6"/>
      <c r="J343" s="6"/>
      <c r="K343" s="6"/>
      <c r="L343" s="6"/>
      <c r="M343" s="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>
      <c r="B344" s="6"/>
      <c r="C344" s="19"/>
      <c r="D344" s="6"/>
      <c r="E344" s="6"/>
      <c r="F344" s="6"/>
      <c r="G344" s="19"/>
      <c r="H344" s="6"/>
      <c r="I344" s="6"/>
      <c r="J344" s="6"/>
      <c r="K344" s="6"/>
      <c r="L344" s="6"/>
      <c r="M344" s="6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>
      <c r="B345" s="6"/>
      <c r="C345" s="19"/>
      <c r="D345" s="6"/>
      <c r="E345" s="6"/>
      <c r="F345" s="6"/>
      <c r="G345" s="19"/>
      <c r="H345" s="6"/>
      <c r="I345" s="6"/>
      <c r="J345" s="6"/>
      <c r="K345" s="6"/>
      <c r="L345" s="6"/>
      <c r="M345" s="6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>
      <c r="B346" s="6"/>
      <c r="C346" s="19"/>
      <c r="D346" s="6"/>
      <c r="E346" s="6"/>
      <c r="F346" s="6"/>
      <c r="G346" s="19"/>
      <c r="H346" s="6"/>
      <c r="I346" s="6"/>
      <c r="J346" s="6"/>
      <c r="K346" s="6"/>
      <c r="L346" s="6"/>
      <c r="M346" s="6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>
      <c r="B347" s="6"/>
      <c r="C347" s="19"/>
      <c r="D347" s="6"/>
      <c r="E347" s="6"/>
      <c r="F347" s="6"/>
      <c r="G347" s="19"/>
      <c r="H347" s="6"/>
      <c r="I347" s="6"/>
      <c r="J347" s="6"/>
      <c r="K347" s="6"/>
      <c r="L347" s="6"/>
      <c r="M347" s="6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>
      <c r="B348" s="6"/>
      <c r="C348" s="19"/>
      <c r="D348" s="6"/>
      <c r="E348" s="6"/>
      <c r="F348" s="6"/>
      <c r="G348" s="19"/>
      <c r="H348" s="6"/>
      <c r="I348" s="6"/>
      <c r="J348" s="6"/>
      <c r="K348" s="6"/>
      <c r="L348" s="6"/>
      <c r="M348" s="6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>
      <c r="B349" s="6"/>
      <c r="C349" s="19"/>
      <c r="D349" s="6"/>
      <c r="E349" s="6"/>
      <c r="F349" s="6"/>
      <c r="G349" s="19"/>
      <c r="H349" s="6"/>
      <c r="I349" s="6"/>
      <c r="J349" s="6"/>
      <c r="K349" s="6"/>
      <c r="L349" s="6"/>
      <c r="M349" s="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>
      <c r="B350" s="6"/>
      <c r="C350" s="19"/>
      <c r="D350" s="6"/>
      <c r="E350" s="6"/>
      <c r="F350" s="6"/>
      <c r="G350" s="19"/>
      <c r="H350" s="6"/>
      <c r="I350" s="6"/>
      <c r="J350" s="6"/>
      <c r="K350" s="6"/>
      <c r="L350" s="6"/>
      <c r="M350" s="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>
      <c r="B351" s="6"/>
      <c r="C351" s="19"/>
      <c r="D351" s="6"/>
      <c r="E351" s="6"/>
      <c r="F351" s="6"/>
      <c r="G351" s="19"/>
      <c r="H351" s="6"/>
      <c r="I351" s="6"/>
      <c r="J351" s="6"/>
      <c r="K351" s="6"/>
      <c r="L351" s="6"/>
      <c r="M351" s="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>
      <c r="B352" s="6"/>
      <c r="C352" s="19"/>
      <c r="D352" s="6"/>
      <c r="E352" s="6"/>
      <c r="F352" s="6"/>
      <c r="G352" s="19"/>
      <c r="H352" s="6"/>
      <c r="I352" s="6"/>
      <c r="J352" s="6"/>
      <c r="K352" s="6"/>
      <c r="L352" s="6"/>
      <c r="M352" s="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>
      <c r="B353" s="6"/>
      <c r="C353" s="19"/>
      <c r="D353" s="6"/>
      <c r="E353" s="6"/>
      <c r="F353" s="6"/>
      <c r="G353" s="19"/>
      <c r="H353" s="6"/>
      <c r="I353" s="6"/>
      <c r="J353" s="6"/>
      <c r="K353" s="6"/>
      <c r="L353" s="6"/>
      <c r="M353" s="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>
      <c r="B354" s="6"/>
      <c r="C354" s="19"/>
      <c r="D354" s="6"/>
      <c r="E354" s="6"/>
      <c r="F354" s="6"/>
      <c r="G354" s="19"/>
      <c r="H354" s="6"/>
      <c r="I354" s="6"/>
      <c r="J354" s="6"/>
      <c r="K354" s="6"/>
      <c r="L354" s="6"/>
      <c r="M354" s="6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>
      <c r="B355" s="6"/>
      <c r="C355" s="19"/>
      <c r="D355" s="6"/>
      <c r="E355" s="6"/>
      <c r="F355" s="6"/>
      <c r="G355" s="19"/>
      <c r="H355" s="6"/>
      <c r="I355" s="6"/>
      <c r="J355" s="6"/>
      <c r="K355" s="6"/>
      <c r="L355" s="6"/>
      <c r="M355" s="6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>
      <c r="B356" s="6"/>
      <c r="C356" s="19"/>
      <c r="D356" s="6"/>
      <c r="E356" s="6"/>
      <c r="F356" s="6"/>
      <c r="G356" s="19"/>
      <c r="H356" s="6"/>
      <c r="I356" s="6"/>
      <c r="J356" s="6"/>
      <c r="K356" s="6"/>
      <c r="L356" s="6"/>
      <c r="M356" s="6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>
      <c r="B357" s="6"/>
      <c r="C357" s="19"/>
      <c r="D357" s="6"/>
      <c r="E357" s="6"/>
      <c r="F357" s="6"/>
      <c r="G357" s="19"/>
      <c r="H357" s="6"/>
      <c r="I357" s="6"/>
      <c r="J357" s="6"/>
      <c r="K357" s="6"/>
      <c r="L357" s="6"/>
      <c r="M357" s="6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>
      <c r="B358" s="6"/>
      <c r="C358" s="19"/>
      <c r="D358" s="6"/>
      <c r="E358" s="6"/>
      <c r="F358" s="6"/>
      <c r="G358" s="19"/>
      <c r="H358" s="6"/>
      <c r="I358" s="6"/>
      <c r="J358" s="6"/>
      <c r="K358" s="6"/>
      <c r="L358" s="6"/>
      <c r="M358" s="6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>
      <c r="B359" s="6"/>
      <c r="C359" s="19"/>
      <c r="D359" s="6"/>
      <c r="E359" s="6"/>
      <c r="F359" s="6"/>
      <c r="G359" s="19"/>
      <c r="H359" s="6"/>
      <c r="I359" s="6"/>
      <c r="J359" s="6"/>
      <c r="K359" s="6"/>
      <c r="L359" s="6"/>
      <c r="M359" s="6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>
      <c r="B360" s="6"/>
      <c r="C360" s="19"/>
      <c r="D360" s="6"/>
      <c r="E360" s="6"/>
      <c r="F360" s="6"/>
      <c r="G360" s="19"/>
      <c r="H360" s="6"/>
      <c r="I360" s="6"/>
      <c r="J360" s="6"/>
      <c r="K360" s="6"/>
      <c r="L360" s="6"/>
      <c r="M360" s="6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>
      <c r="B361" s="6"/>
      <c r="C361" s="19"/>
      <c r="D361" s="6"/>
      <c r="E361" s="6"/>
      <c r="F361" s="6"/>
      <c r="G361" s="19"/>
      <c r="H361" s="6"/>
      <c r="I361" s="6"/>
      <c r="J361" s="6"/>
      <c r="K361" s="6"/>
      <c r="L361" s="6"/>
      <c r="M361" s="6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>
      <c r="B362" s="6"/>
      <c r="C362" s="19"/>
      <c r="D362" s="6"/>
      <c r="E362" s="6"/>
      <c r="F362" s="6"/>
      <c r="G362" s="19"/>
      <c r="H362" s="6"/>
      <c r="I362" s="6"/>
      <c r="J362" s="6"/>
      <c r="K362" s="6"/>
      <c r="L362" s="6"/>
      <c r="M362" s="6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>
      <c r="B363" s="6"/>
      <c r="C363" s="19"/>
      <c r="D363" s="6"/>
      <c r="E363" s="6"/>
      <c r="F363" s="6"/>
      <c r="G363" s="19"/>
      <c r="H363" s="6"/>
      <c r="I363" s="6"/>
      <c r="J363" s="6"/>
      <c r="K363" s="6"/>
      <c r="L363" s="6"/>
      <c r="M363" s="6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>
      <c r="B364" s="6"/>
      <c r="C364" s="19"/>
      <c r="D364" s="6"/>
      <c r="E364" s="6"/>
      <c r="F364" s="6"/>
      <c r="G364" s="19"/>
      <c r="H364" s="6"/>
      <c r="I364" s="6"/>
      <c r="J364" s="6"/>
      <c r="K364" s="6"/>
      <c r="L364" s="6"/>
      <c r="M364" s="6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>
      <c r="B365" s="6"/>
      <c r="C365" s="19"/>
      <c r="D365" s="6"/>
      <c r="E365" s="6"/>
      <c r="F365" s="6"/>
      <c r="G365" s="19"/>
      <c r="H365" s="6"/>
      <c r="I365" s="6"/>
      <c r="J365" s="6"/>
      <c r="K365" s="6"/>
      <c r="L365" s="6"/>
      <c r="M365" s="6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>
      <c r="B366" s="6"/>
      <c r="C366" s="19"/>
      <c r="D366" s="6"/>
      <c r="E366" s="6"/>
      <c r="F366" s="6"/>
      <c r="G366" s="19"/>
      <c r="H366" s="6"/>
      <c r="I366" s="6"/>
      <c r="J366" s="6"/>
      <c r="K366" s="6"/>
      <c r="L366" s="6"/>
      <c r="M366" s="6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>
      <c r="B367" s="6"/>
      <c r="C367" s="19"/>
      <c r="D367" s="6"/>
      <c r="E367" s="6"/>
      <c r="F367" s="6"/>
      <c r="G367" s="19"/>
      <c r="H367" s="6"/>
      <c r="I367" s="6"/>
      <c r="J367" s="6"/>
      <c r="K367" s="6"/>
      <c r="L367" s="6"/>
      <c r="M367" s="6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>
      <c r="B368" s="6"/>
      <c r="C368" s="19"/>
      <c r="D368" s="6"/>
      <c r="E368" s="6"/>
      <c r="F368" s="6"/>
      <c r="G368" s="19"/>
      <c r="H368" s="6"/>
      <c r="I368" s="6"/>
      <c r="J368" s="6"/>
      <c r="K368" s="6"/>
      <c r="L368" s="6"/>
      <c r="M368" s="6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>
      <c r="B369" s="6"/>
      <c r="C369" s="19"/>
      <c r="D369" s="6"/>
      <c r="E369" s="6"/>
      <c r="F369" s="6"/>
      <c r="G369" s="19"/>
      <c r="H369" s="6"/>
      <c r="I369" s="6"/>
      <c r="J369" s="6"/>
      <c r="K369" s="6"/>
      <c r="L369" s="6"/>
      <c r="M369" s="6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>
      <c r="B370" s="6"/>
      <c r="C370" s="19"/>
      <c r="D370" s="6"/>
      <c r="E370" s="6"/>
      <c r="F370" s="6"/>
      <c r="G370" s="19"/>
      <c r="H370" s="6"/>
      <c r="I370" s="6"/>
      <c r="J370" s="6"/>
      <c r="K370" s="6"/>
      <c r="L370" s="6"/>
      <c r="M370" s="6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>
      <c r="B371" s="6"/>
      <c r="C371" s="19"/>
      <c r="D371" s="6"/>
      <c r="E371" s="6"/>
      <c r="F371" s="6"/>
      <c r="G371" s="19"/>
      <c r="H371" s="6"/>
      <c r="I371" s="6"/>
      <c r="J371" s="6"/>
      <c r="K371" s="6"/>
      <c r="L371" s="6"/>
      <c r="M371" s="6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>
      <c r="B372" s="6"/>
      <c r="C372" s="19"/>
      <c r="D372" s="6"/>
      <c r="E372" s="6"/>
      <c r="F372" s="6"/>
      <c r="G372" s="19"/>
      <c r="H372" s="6"/>
      <c r="I372" s="6"/>
      <c r="J372" s="6"/>
      <c r="K372" s="6"/>
      <c r="L372" s="6"/>
      <c r="M372" s="6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>
      <c r="B373" s="6"/>
      <c r="C373" s="19"/>
      <c r="D373" s="6"/>
      <c r="E373" s="6"/>
      <c r="F373" s="6"/>
      <c r="G373" s="19"/>
      <c r="H373" s="6"/>
      <c r="I373" s="6"/>
      <c r="J373" s="6"/>
      <c r="K373" s="6"/>
      <c r="L373" s="6"/>
      <c r="M373" s="6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>
      <c r="B374" s="6"/>
      <c r="C374" s="19"/>
      <c r="D374" s="6"/>
      <c r="E374" s="6"/>
      <c r="F374" s="6"/>
      <c r="G374" s="19"/>
      <c r="H374" s="6"/>
      <c r="I374" s="6"/>
      <c r="J374" s="6"/>
      <c r="K374" s="6"/>
      <c r="L374" s="6"/>
      <c r="M374" s="6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>
      <c r="B375" s="6"/>
      <c r="C375" s="19"/>
      <c r="D375" s="6"/>
      <c r="E375" s="6"/>
      <c r="F375" s="6"/>
      <c r="G375" s="19"/>
      <c r="H375" s="6"/>
      <c r="I375" s="6"/>
      <c r="J375" s="6"/>
      <c r="K375" s="6"/>
      <c r="L375" s="6"/>
      <c r="M375" s="6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>
      <c r="B376" s="6"/>
      <c r="C376" s="19"/>
      <c r="D376" s="6"/>
      <c r="E376" s="6"/>
      <c r="F376" s="6"/>
      <c r="G376" s="19"/>
      <c r="H376" s="6"/>
      <c r="I376" s="6"/>
      <c r="J376" s="6"/>
      <c r="K376" s="6"/>
      <c r="L376" s="6"/>
      <c r="M376" s="6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>
      <c r="B377" s="6"/>
      <c r="C377" s="19"/>
      <c r="D377" s="6"/>
      <c r="E377" s="6"/>
      <c r="F377" s="6"/>
      <c r="G377" s="19"/>
      <c r="H377" s="6"/>
      <c r="I377" s="6"/>
      <c r="J377" s="6"/>
      <c r="K377" s="6"/>
      <c r="L377" s="6"/>
      <c r="M377" s="6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>
      <c r="B378" s="6"/>
      <c r="C378" s="19"/>
      <c r="D378" s="6"/>
      <c r="E378" s="6"/>
      <c r="F378" s="6"/>
      <c r="G378" s="19"/>
      <c r="H378" s="6"/>
      <c r="I378" s="6"/>
      <c r="J378" s="6"/>
      <c r="K378" s="6"/>
      <c r="L378" s="6"/>
      <c r="M378" s="6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>
      <c r="B379" s="6"/>
      <c r="C379" s="19"/>
      <c r="D379" s="6"/>
      <c r="E379" s="6"/>
      <c r="F379" s="6"/>
      <c r="G379" s="19"/>
      <c r="H379" s="6"/>
      <c r="I379" s="6"/>
      <c r="J379" s="6"/>
      <c r="K379" s="6"/>
      <c r="L379" s="6"/>
      <c r="M379" s="6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>
      <c r="B380" s="6"/>
      <c r="C380" s="19"/>
      <c r="D380" s="6"/>
      <c r="E380" s="6"/>
      <c r="F380" s="6"/>
      <c r="G380" s="19"/>
      <c r="H380" s="6"/>
      <c r="I380" s="6"/>
      <c r="J380" s="6"/>
      <c r="K380" s="6"/>
      <c r="L380" s="6"/>
      <c r="M380" s="6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>
      <c r="B381" s="6"/>
      <c r="C381" s="19"/>
      <c r="D381" s="6"/>
      <c r="E381" s="6"/>
      <c r="F381" s="6"/>
      <c r="G381" s="19"/>
      <c r="H381" s="6"/>
      <c r="I381" s="6"/>
      <c r="J381" s="6"/>
      <c r="K381" s="6"/>
      <c r="L381" s="6"/>
      <c r="M381" s="6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>
      <c r="B382" s="6"/>
      <c r="C382" s="19"/>
      <c r="D382" s="6"/>
      <c r="E382" s="6"/>
      <c r="F382" s="6"/>
      <c r="G382" s="19"/>
      <c r="H382" s="6"/>
      <c r="I382" s="6"/>
      <c r="J382" s="6"/>
      <c r="K382" s="6"/>
      <c r="L382" s="6"/>
      <c r="M382" s="6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>
      <c r="B383" s="6"/>
      <c r="C383" s="19"/>
      <c r="D383" s="6"/>
      <c r="E383" s="6"/>
      <c r="F383" s="6"/>
      <c r="G383" s="19"/>
      <c r="H383" s="6"/>
      <c r="I383" s="6"/>
      <c r="J383" s="6"/>
      <c r="K383" s="6"/>
      <c r="L383" s="6"/>
      <c r="M383" s="6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>
      <c r="B384" s="6"/>
      <c r="C384" s="19"/>
      <c r="D384" s="6"/>
      <c r="E384" s="6"/>
      <c r="F384" s="6"/>
      <c r="G384" s="19"/>
      <c r="H384" s="6"/>
      <c r="I384" s="6"/>
      <c r="J384" s="6"/>
      <c r="K384" s="6"/>
      <c r="L384" s="6"/>
      <c r="M384" s="6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>
      <c r="B385" s="6"/>
      <c r="C385" s="19"/>
      <c r="D385" s="6"/>
      <c r="E385" s="6"/>
      <c r="F385" s="6"/>
      <c r="G385" s="19"/>
      <c r="H385" s="6"/>
      <c r="I385" s="6"/>
      <c r="J385" s="6"/>
      <c r="K385" s="6"/>
      <c r="L385" s="6"/>
      <c r="M385" s="6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>
      <c r="B386" s="6"/>
      <c r="C386" s="19"/>
      <c r="D386" s="6"/>
      <c r="E386" s="6"/>
      <c r="F386" s="6"/>
      <c r="G386" s="19"/>
      <c r="H386" s="6"/>
      <c r="I386" s="6"/>
      <c r="J386" s="6"/>
      <c r="K386" s="6"/>
      <c r="L386" s="6"/>
      <c r="M386" s="6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>
      <c r="B387" s="6"/>
      <c r="C387" s="19"/>
      <c r="D387" s="6"/>
      <c r="E387" s="6"/>
      <c r="F387" s="6"/>
      <c r="G387" s="19"/>
      <c r="H387" s="6"/>
      <c r="I387" s="6"/>
      <c r="J387" s="6"/>
      <c r="K387" s="6"/>
      <c r="L387" s="6"/>
      <c r="M387" s="6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>
      <c r="B388" s="6"/>
      <c r="C388" s="19"/>
      <c r="D388" s="6"/>
      <c r="E388" s="6"/>
      <c r="F388" s="6"/>
      <c r="G388" s="19"/>
      <c r="H388" s="6"/>
      <c r="I388" s="6"/>
      <c r="J388" s="6"/>
      <c r="K388" s="6"/>
      <c r="L388" s="6"/>
      <c r="M388" s="6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>
      <c r="B389" s="6"/>
      <c r="C389" s="19"/>
      <c r="D389" s="6"/>
      <c r="E389" s="6"/>
      <c r="F389" s="6"/>
      <c r="G389" s="19"/>
      <c r="H389" s="6"/>
      <c r="I389" s="6"/>
      <c r="J389" s="6"/>
      <c r="K389" s="6"/>
      <c r="L389" s="6"/>
      <c r="M389" s="6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>
      <c r="B390" s="6"/>
      <c r="C390" s="19"/>
      <c r="D390" s="6"/>
      <c r="E390" s="6"/>
      <c r="F390" s="6"/>
      <c r="G390" s="19"/>
      <c r="H390" s="6"/>
      <c r="I390" s="6"/>
      <c r="J390" s="6"/>
      <c r="K390" s="6"/>
      <c r="L390" s="6"/>
      <c r="M390" s="6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>
      <c r="B391" s="6"/>
      <c r="C391" s="19"/>
      <c r="D391" s="6"/>
      <c r="E391" s="6"/>
      <c r="F391" s="6"/>
      <c r="G391" s="19"/>
      <c r="H391" s="6"/>
      <c r="I391" s="6"/>
      <c r="J391" s="6"/>
      <c r="K391" s="6"/>
      <c r="L391" s="6"/>
      <c r="M391" s="6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>
      <c r="B392" s="6"/>
      <c r="C392" s="19"/>
      <c r="D392" s="6"/>
      <c r="E392" s="6"/>
      <c r="F392" s="6"/>
      <c r="G392" s="19"/>
      <c r="H392" s="6"/>
      <c r="I392" s="6"/>
      <c r="J392" s="6"/>
      <c r="K392" s="6"/>
      <c r="L392" s="6"/>
      <c r="M392" s="6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>
      <c r="B393" s="6"/>
      <c r="C393" s="19"/>
      <c r="D393" s="6"/>
      <c r="E393" s="6"/>
      <c r="F393" s="6"/>
      <c r="G393" s="19"/>
      <c r="H393" s="6"/>
      <c r="I393" s="6"/>
      <c r="J393" s="6"/>
      <c r="K393" s="6"/>
      <c r="L393" s="6"/>
      <c r="M393" s="6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>
      <c r="B394" s="6"/>
      <c r="C394" s="19"/>
      <c r="D394" s="6"/>
      <c r="E394" s="6"/>
      <c r="F394" s="6"/>
      <c r="G394" s="19"/>
      <c r="H394" s="6"/>
      <c r="I394" s="6"/>
      <c r="J394" s="6"/>
      <c r="K394" s="6"/>
      <c r="L394" s="6"/>
      <c r="M394" s="6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>
      <c r="B395" s="6"/>
      <c r="C395" s="19"/>
      <c r="D395" s="6"/>
      <c r="E395" s="6"/>
      <c r="F395" s="6"/>
      <c r="G395" s="19"/>
      <c r="H395" s="6"/>
      <c r="I395" s="6"/>
      <c r="J395" s="6"/>
      <c r="K395" s="6"/>
      <c r="L395" s="6"/>
      <c r="M395" s="6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>
      <c r="B396" s="6"/>
      <c r="C396" s="19"/>
      <c r="D396" s="6"/>
      <c r="E396" s="6"/>
      <c r="F396" s="6"/>
      <c r="G396" s="19"/>
      <c r="H396" s="6"/>
      <c r="I396" s="6"/>
      <c r="J396" s="6"/>
      <c r="K396" s="6"/>
      <c r="L396" s="6"/>
      <c r="M396" s="6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>
      <c r="B397" s="6"/>
      <c r="C397" s="19"/>
      <c r="D397" s="6"/>
      <c r="E397" s="6"/>
      <c r="F397" s="6"/>
      <c r="G397" s="19"/>
      <c r="H397" s="6"/>
      <c r="I397" s="6"/>
      <c r="J397" s="6"/>
      <c r="K397" s="6"/>
      <c r="L397" s="6"/>
      <c r="M397" s="6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>
      <c r="B398" s="6"/>
      <c r="C398" s="19"/>
      <c r="D398" s="6"/>
      <c r="E398" s="6"/>
      <c r="F398" s="6"/>
      <c r="G398" s="19"/>
      <c r="H398" s="6"/>
      <c r="I398" s="6"/>
      <c r="J398" s="6"/>
      <c r="K398" s="6"/>
      <c r="L398" s="6"/>
      <c r="M398" s="6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>
      <c r="B399" s="6"/>
      <c r="C399" s="19"/>
      <c r="D399" s="6"/>
      <c r="E399" s="6"/>
      <c r="F399" s="6"/>
      <c r="G399" s="19"/>
      <c r="H399" s="6"/>
      <c r="I399" s="6"/>
      <c r="J399" s="6"/>
      <c r="K399" s="6"/>
      <c r="L399" s="6"/>
      <c r="M399" s="6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>
      <c r="B400" s="6"/>
      <c r="C400" s="19"/>
      <c r="D400" s="6"/>
      <c r="E400" s="6"/>
      <c r="F400" s="6"/>
      <c r="G400" s="19"/>
      <c r="H400" s="6"/>
      <c r="I400" s="6"/>
      <c r="J400" s="6"/>
      <c r="K400" s="6"/>
      <c r="L400" s="6"/>
      <c r="M400" s="6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>
      <c r="B401" s="6"/>
      <c r="C401" s="19"/>
      <c r="D401" s="6"/>
      <c r="E401" s="6"/>
      <c r="F401" s="6"/>
      <c r="G401" s="19"/>
      <c r="H401" s="6"/>
      <c r="I401" s="6"/>
      <c r="J401" s="6"/>
      <c r="K401" s="6"/>
      <c r="L401" s="6"/>
      <c r="M401" s="6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>
      <c r="B402" s="6"/>
      <c r="C402" s="19"/>
      <c r="D402" s="6"/>
      <c r="E402" s="6"/>
      <c r="F402" s="6"/>
      <c r="G402" s="19"/>
      <c r="H402" s="6"/>
      <c r="I402" s="6"/>
      <c r="J402" s="6"/>
      <c r="K402" s="6"/>
      <c r="L402" s="6"/>
      <c r="M402" s="6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>
      <c r="B403" s="6"/>
      <c r="C403" s="19"/>
      <c r="D403" s="6"/>
      <c r="E403" s="6"/>
      <c r="F403" s="6"/>
      <c r="G403" s="19"/>
      <c r="H403" s="6"/>
      <c r="I403" s="6"/>
      <c r="J403" s="6"/>
      <c r="K403" s="6"/>
      <c r="L403" s="6"/>
      <c r="M403" s="6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>
      <c r="B404" s="6"/>
      <c r="C404" s="19"/>
      <c r="D404" s="6"/>
      <c r="E404" s="6"/>
      <c r="F404" s="6"/>
      <c r="G404" s="19"/>
      <c r="H404" s="6"/>
      <c r="I404" s="6"/>
      <c r="J404" s="6"/>
      <c r="K404" s="6"/>
      <c r="L404" s="6"/>
      <c r="M404" s="6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>
      <c r="B405" s="6"/>
      <c r="C405" s="19"/>
      <c r="D405" s="6"/>
      <c r="E405" s="6"/>
      <c r="F405" s="6"/>
      <c r="G405" s="19"/>
      <c r="H405" s="6"/>
      <c r="I405" s="6"/>
      <c r="J405" s="6"/>
      <c r="K405" s="6"/>
      <c r="L405" s="6"/>
      <c r="M405" s="6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>
      <c r="B406" s="6"/>
      <c r="C406" s="19"/>
      <c r="D406" s="6"/>
      <c r="E406" s="6"/>
      <c r="F406" s="6"/>
      <c r="G406" s="19"/>
      <c r="H406" s="6"/>
      <c r="I406" s="6"/>
      <c r="J406" s="6"/>
      <c r="K406" s="6"/>
      <c r="L406" s="6"/>
      <c r="M406" s="6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>
      <c r="B407" s="6"/>
      <c r="C407" s="19"/>
      <c r="D407" s="6"/>
      <c r="E407" s="6"/>
      <c r="F407" s="6"/>
      <c r="G407" s="19"/>
      <c r="H407" s="6"/>
      <c r="I407" s="6"/>
      <c r="J407" s="6"/>
      <c r="K407" s="6"/>
      <c r="L407" s="6"/>
      <c r="M407" s="6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>
      <c r="B408" s="6"/>
      <c r="C408" s="19"/>
      <c r="D408" s="6"/>
      <c r="E408" s="6"/>
      <c r="F408" s="6"/>
      <c r="G408" s="19"/>
      <c r="H408" s="6"/>
      <c r="I408" s="6"/>
      <c r="J408" s="6"/>
      <c r="K408" s="6"/>
      <c r="L408" s="6"/>
      <c r="M408" s="6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>
      <c r="B409" s="6"/>
      <c r="C409" s="19"/>
      <c r="D409" s="6"/>
      <c r="E409" s="6"/>
      <c r="F409" s="6"/>
      <c r="G409" s="19"/>
      <c r="H409" s="6"/>
      <c r="I409" s="6"/>
      <c r="J409" s="6"/>
      <c r="K409" s="6"/>
      <c r="L409" s="6"/>
      <c r="M409" s="6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>
      <c r="B410" s="6"/>
      <c r="C410" s="19"/>
      <c r="D410" s="6"/>
      <c r="E410" s="6"/>
      <c r="F410" s="6"/>
      <c r="G410" s="19"/>
      <c r="H410" s="6"/>
      <c r="I410" s="6"/>
      <c r="J410" s="6"/>
      <c r="K410" s="6"/>
      <c r="L410" s="6"/>
      <c r="M410" s="6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>
      <c r="B411" s="6"/>
      <c r="C411" s="19"/>
      <c r="D411" s="6"/>
      <c r="E411" s="6"/>
      <c r="F411" s="6"/>
      <c r="G411" s="19"/>
      <c r="H411" s="6"/>
      <c r="I411" s="6"/>
      <c r="J411" s="6"/>
      <c r="K411" s="6"/>
      <c r="L411" s="6"/>
      <c r="M411" s="6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>
      <c r="B412" s="6"/>
      <c r="C412" s="19"/>
      <c r="D412" s="6"/>
      <c r="E412" s="6"/>
      <c r="F412" s="6"/>
      <c r="G412" s="19"/>
      <c r="H412" s="6"/>
      <c r="I412" s="6"/>
      <c r="J412" s="6"/>
      <c r="K412" s="6"/>
      <c r="L412" s="6"/>
      <c r="M412" s="6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>
      <c r="B413" s="6"/>
      <c r="C413" s="19"/>
      <c r="D413" s="6"/>
      <c r="E413" s="6"/>
      <c r="F413" s="6"/>
      <c r="G413" s="19"/>
      <c r="H413" s="6"/>
      <c r="I413" s="6"/>
      <c r="J413" s="6"/>
      <c r="K413" s="6"/>
      <c r="L413" s="6"/>
      <c r="M413" s="6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>
      <c r="B414" s="6"/>
      <c r="C414" s="19"/>
      <c r="D414" s="6"/>
      <c r="E414" s="6"/>
      <c r="F414" s="6"/>
      <c r="G414" s="19"/>
      <c r="H414" s="6"/>
      <c r="I414" s="6"/>
      <c r="J414" s="6"/>
      <c r="K414" s="6"/>
      <c r="L414" s="6"/>
      <c r="M414" s="6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>
      <c r="B415" s="6"/>
      <c r="C415" s="19"/>
      <c r="D415" s="6"/>
      <c r="E415" s="6"/>
      <c r="F415" s="6"/>
      <c r="G415" s="19"/>
      <c r="H415" s="6"/>
      <c r="I415" s="6"/>
      <c r="J415" s="6"/>
      <c r="K415" s="6"/>
      <c r="L415" s="6"/>
      <c r="M415" s="6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>
      <c r="B416" s="6"/>
      <c r="C416" s="19"/>
      <c r="D416" s="6"/>
      <c r="E416" s="6"/>
      <c r="F416" s="6"/>
      <c r="G416" s="19"/>
      <c r="H416" s="6"/>
      <c r="I416" s="6"/>
      <c r="J416" s="6"/>
      <c r="K416" s="6"/>
      <c r="L416" s="6"/>
      <c r="M416" s="6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>
      <c r="B417" s="6"/>
      <c r="C417" s="19"/>
      <c r="D417" s="6"/>
      <c r="E417" s="6"/>
      <c r="F417" s="6"/>
      <c r="G417" s="19"/>
      <c r="H417" s="6"/>
      <c r="I417" s="6"/>
      <c r="J417" s="6"/>
      <c r="K417" s="6"/>
      <c r="L417" s="6"/>
      <c r="M417" s="6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>
      <c r="B418" s="6"/>
      <c r="C418" s="19"/>
      <c r="D418" s="6"/>
      <c r="E418" s="6"/>
      <c r="F418" s="6"/>
      <c r="G418" s="19"/>
      <c r="H418" s="6"/>
      <c r="I418" s="6"/>
      <c r="J418" s="6"/>
      <c r="K418" s="6"/>
      <c r="L418" s="6"/>
      <c r="M418" s="6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>
      <c r="B419" s="6"/>
      <c r="C419" s="19"/>
      <c r="D419" s="6"/>
      <c r="E419" s="6"/>
      <c r="F419" s="6"/>
      <c r="G419" s="19"/>
      <c r="H419" s="6"/>
      <c r="I419" s="6"/>
      <c r="J419" s="6"/>
      <c r="K419" s="6"/>
      <c r="L419" s="6"/>
      <c r="M419" s="6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>
      <c r="B420" s="6"/>
      <c r="C420" s="19"/>
      <c r="D420" s="6"/>
      <c r="E420" s="6"/>
      <c r="F420" s="6"/>
      <c r="G420" s="19"/>
      <c r="H420" s="6"/>
      <c r="I420" s="6"/>
      <c r="J420" s="6"/>
      <c r="K420" s="6"/>
      <c r="L420" s="6"/>
      <c r="M420" s="6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>
      <c r="B421" s="6"/>
      <c r="C421" s="19"/>
      <c r="D421" s="6"/>
      <c r="E421" s="6"/>
      <c r="F421" s="6"/>
      <c r="G421" s="19"/>
      <c r="H421" s="6"/>
      <c r="I421" s="6"/>
      <c r="J421" s="6"/>
      <c r="K421" s="6"/>
      <c r="L421" s="6"/>
      <c r="M421" s="6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>
      <c r="B422" s="6"/>
      <c r="C422" s="19"/>
      <c r="D422" s="6"/>
      <c r="E422" s="6"/>
      <c r="F422" s="6"/>
      <c r="G422" s="19"/>
      <c r="H422" s="6"/>
      <c r="I422" s="6"/>
      <c r="J422" s="6"/>
      <c r="K422" s="6"/>
      <c r="L422" s="6"/>
      <c r="M422" s="6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>
      <c r="B423" s="6"/>
      <c r="C423" s="19"/>
      <c r="D423" s="6"/>
      <c r="E423" s="6"/>
      <c r="F423" s="6"/>
      <c r="G423" s="19"/>
      <c r="H423" s="6"/>
      <c r="I423" s="6"/>
      <c r="J423" s="6"/>
      <c r="K423" s="6"/>
      <c r="L423" s="6"/>
      <c r="M423" s="6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>
      <c r="B424" s="6"/>
      <c r="C424" s="19"/>
      <c r="D424" s="6"/>
      <c r="E424" s="6"/>
      <c r="F424" s="6"/>
      <c r="G424" s="19"/>
      <c r="H424" s="6"/>
      <c r="I424" s="6"/>
      <c r="J424" s="6"/>
      <c r="K424" s="6"/>
      <c r="L424" s="6"/>
      <c r="M424" s="6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>
      <c r="B425" s="6"/>
      <c r="C425" s="19"/>
      <c r="D425" s="6"/>
      <c r="E425" s="6"/>
      <c r="F425" s="6"/>
      <c r="G425" s="19"/>
      <c r="H425" s="6"/>
      <c r="I425" s="6"/>
      <c r="J425" s="6"/>
      <c r="K425" s="6"/>
      <c r="L425" s="6"/>
      <c r="M425" s="6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>
      <c r="B426" s="6"/>
      <c r="C426" s="19"/>
      <c r="D426" s="6"/>
      <c r="E426" s="6"/>
      <c r="F426" s="6"/>
      <c r="G426" s="19"/>
      <c r="H426" s="6"/>
      <c r="I426" s="6"/>
      <c r="J426" s="6"/>
      <c r="K426" s="6"/>
      <c r="L426" s="6"/>
      <c r="M426" s="6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>
      <c r="B427" s="6"/>
      <c r="C427" s="19"/>
      <c r="D427" s="6"/>
      <c r="E427" s="6"/>
      <c r="F427" s="6"/>
      <c r="G427" s="19"/>
      <c r="H427" s="6"/>
      <c r="I427" s="6"/>
      <c r="J427" s="6"/>
      <c r="K427" s="6"/>
      <c r="L427" s="6"/>
      <c r="M427" s="6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>
      <c r="B428" s="6"/>
      <c r="C428" s="19"/>
      <c r="D428" s="6"/>
      <c r="E428" s="6"/>
      <c r="F428" s="6"/>
      <c r="G428" s="19"/>
      <c r="H428" s="6"/>
      <c r="I428" s="6"/>
      <c r="J428" s="6"/>
      <c r="K428" s="6"/>
      <c r="L428" s="6"/>
      <c r="M428" s="6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>
      <c r="B429" s="6"/>
      <c r="C429" s="19"/>
      <c r="D429" s="6"/>
      <c r="E429" s="6"/>
      <c r="F429" s="6"/>
      <c r="G429" s="19"/>
      <c r="H429" s="6"/>
      <c r="I429" s="6"/>
      <c r="J429" s="6"/>
      <c r="K429" s="6"/>
      <c r="L429" s="6"/>
      <c r="M429" s="6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>
      <c r="B430" s="6"/>
      <c r="C430" s="19"/>
      <c r="D430" s="6"/>
      <c r="E430" s="6"/>
      <c r="F430" s="6"/>
      <c r="G430" s="19"/>
      <c r="H430" s="6"/>
      <c r="I430" s="6"/>
      <c r="J430" s="6"/>
      <c r="K430" s="6"/>
      <c r="L430" s="6"/>
      <c r="M430" s="6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>
      <c r="B431" s="6"/>
      <c r="C431" s="19"/>
      <c r="D431" s="6"/>
      <c r="E431" s="6"/>
      <c r="F431" s="6"/>
      <c r="G431" s="19"/>
      <c r="H431" s="6"/>
      <c r="I431" s="6"/>
      <c r="J431" s="6"/>
      <c r="K431" s="6"/>
      <c r="L431" s="6"/>
      <c r="M431" s="6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>
      <c r="B432" s="6"/>
      <c r="C432" s="19"/>
      <c r="D432" s="6"/>
      <c r="E432" s="6"/>
      <c r="F432" s="6"/>
      <c r="G432" s="19"/>
      <c r="H432" s="6"/>
      <c r="I432" s="6"/>
      <c r="J432" s="6"/>
      <c r="K432" s="6"/>
      <c r="L432" s="6"/>
      <c r="M432" s="6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>
      <c r="B433" s="6"/>
      <c r="C433" s="19"/>
      <c r="D433" s="6"/>
      <c r="E433" s="6"/>
      <c r="F433" s="6"/>
      <c r="G433" s="19"/>
      <c r="H433" s="6"/>
      <c r="I433" s="6"/>
      <c r="J433" s="6"/>
      <c r="K433" s="6"/>
      <c r="L433" s="6"/>
      <c r="M433" s="6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>
      <c r="B434" s="6"/>
      <c r="C434" s="19"/>
      <c r="D434" s="6"/>
      <c r="E434" s="6"/>
      <c r="F434" s="6"/>
      <c r="G434" s="19"/>
      <c r="H434" s="6"/>
      <c r="I434" s="6"/>
      <c r="J434" s="6"/>
      <c r="K434" s="6"/>
      <c r="L434" s="6"/>
      <c r="M434" s="6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>
      <c r="B435" s="6"/>
      <c r="C435" s="19"/>
      <c r="D435" s="6"/>
      <c r="E435" s="6"/>
      <c r="F435" s="6"/>
      <c r="G435" s="19"/>
      <c r="H435" s="6"/>
      <c r="I435" s="6"/>
      <c r="J435" s="6"/>
      <c r="K435" s="6"/>
      <c r="L435" s="6"/>
      <c r="M435" s="6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>
      <c r="B436" s="6"/>
      <c r="C436" s="19"/>
      <c r="D436" s="6"/>
      <c r="E436" s="6"/>
      <c r="F436" s="6"/>
      <c r="G436" s="19"/>
      <c r="H436" s="6"/>
      <c r="I436" s="6"/>
      <c r="J436" s="6"/>
      <c r="K436" s="6"/>
      <c r="L436" s="6"/>
      <c r="M436" s="6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>
      <c r="B437" s="6"/>
      <c r="C437" s="19"/>
      <c r="D437" s="6"/>
      <c r="E437" s="6"/>
      <c r="F437" s="6"/>
      <c r="G437" s="19"/>
      <c r="H437" s="6"/>
      <c r="I437" s="6"/>
      <c r="J437" s="6"/>
      <c r="K437" s="6"/>
      <c r="L437" s="6"/>
      <c r="M437" s="6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>
      <c r="B438" s="6"/>
      <c r="C438" s="19"/>
      <c r="D438" s="6"/>
      <c r="E438" s="6"/>
      <c r="F438" s="6"/>
      <c r="G438" s="19"/>
      <c r="H438" s="6"/>
      <c r="I438" s="6"/>
      <c r="J438" s="6"/>
      <c r="K438" s="6"/>
      <c r="L438" s="6"/>
      <c r="M438" s="6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>
      <c r="B439" s="6"/>
      <c r="C439" s="19"/>
      <c r="D439" s="6"/>
      <c r="E439" s="6"/>
      <c r="F439" s="6"/>
      <c r="G439" s="19"/>
      <c r="H439" s="6"/>
      <c r="I439" s="6"/>
      <c r="J439" s="6"/>
      <c r="K439" s="6"/>
      <c r="L439" s="6"/>
      <c r="M439" s="6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>
      <c r="B440" s="6"/>
      <c r="C440" s="19"/>
      <c r="D440" s="6"/>
      <c r="E440" s="6"/>
      <c r="F440" s="6"/>
      <c r="G440" s="19"/>
      <c r="H440" s="6"/>
      <c r="I440" s="6"/>
      <c r="J440" s="6"/>
      <c r="K440" s="6"/>
      <c r="L440" s="6"/>
      <c r="M440" s="6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>
      <c r="B441" s="6"/>
      <c r="C441" s="19"/>
      <c r="D441" s="6"/>
      <c r="E441" s="6"/>
      <c r="F441" s="6"/>
      <c r="G441" s="19"/>
      <c r="H441" s="6"/>
      <c r="I441" s="6"/>
      <c r="J441" s="6"/>
      <c r="K441" s="6"/>
      <c r="L441" s="6"/>
      <c r="M441" s="6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>
      <c r="B442" s="6"/>
      <c r="C442" s="19"/>
      <c r="D442" s="6"/>
      <c r="E442" s="6"/>
      <c r="F442" s="6"/>
      <c r="G442" s="19"/>
      <c r="H442" s="6"/>
      <c r="I442" s="6"/>
      <c r="J442" s="6"/>
      <c r="K442" s="6"/>
      <c r="L442" s="6"/>
      <c r="M442" s="6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>
      <c r="B443" s="6"/>
      <c r="C443" s="19"/>
      <c r="D443" s="6"/>
      <c r="E443" s="6"/>
      <c r="F443" s="6"/>
      <c r="G443" s="19"/>
      <c r="H443" s="6"/>
      <c r="I443" s="6"/>
      <c r="J443" s="6"/>
      <c r="K443" s="6"/>
      <c r="L443" s="6"/>
      <c r="M443" s="6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>
      <c r="B444" s="6"/>
      <c r="C444" s="19"/>
      <c r="D444" s="6"/>
      <c r="E444" s="6"/>
      <c r="F444" s="6"/>
      <c r="G444" s="19"/>
      <c r="H444" s="6"/>
      <c r="I444" s="6"/>
      <c r="J444" s="6"/>
      <c r="K444" s="6"/>
      <c r="L444" s="6"/>
      <c r="M444" s="6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>
      <c r="B445" s="6"/>
      <c r="C445" s="19"/>
      <c r="D445" s="6"/>
      <c r="E445" s="6"/>
      <c r="F445" s="6"/>
      <c r="G445" s="19"/>
      <c r="H445" s="6"/>
      <c r="I445" s="6"/>
      <c r="J445" s="6"/>
      <c r="K445" s="6"/>
      <c r="L445" s="6"/>
      <c r="M445" s="6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>
      <c r="B446" s="6"/>
      <c r="C446" s="19"/>
      <c r="D446" s="6"/>
      <c r="E446" s="6"/>
      <c r="F446" s="6"/>
      <c r="G446" s="19"/>
      <c r="H446" s="6"/>
      <c r="I446" s="6"/>
      <c r="J446" s="6"/>
      <c r="K446" s="6"/>
      <c r="L446" s="6"/>
      <c r="M446" s="6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>
      <c r="B447" s="6"/>
      <c r="C447" s="19"/>
      <c r="D447" s="6"/>
      <c r="E447" s="6"/>
      <c r="F447" s="6"/>
      <c r="G447" s="19"/>
      <c r="H447" s="6"/>
      <c r="I447" s="6"/>
      <c r="J447" s="6"/>
      <c r="K447" s="6"/>
      <c r="L447" s="6"/>
      <c r="M447" s="6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>
      <c r="B448" s="6"/>
      <c r="C448" s="19"/>
      <c r="D448" s="6"/>
      <c r="E448" s="6"/>
      <c r="F448" s="6"/>
      <c r="G448" s="19"/>
      <c r="H448" s="6"/>
      <c r="I448" s="6"/>
      <c r="J448" s="6"/>
      <c r="K448" s="6"/>
      <c r="L448" s="6"/>
      <c r="M448" s="6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>
      <c r="B449" s="6"/>
      <c r="C449" s="19"/>
      <c r="D449" s="6"/>
      <c r="E449" s="6"/>
      <c r="F449" s="6"/>
      <c r="G449" s="19"/>
      <c r="H449" s="6"/>
      <c r="I449" s="6"/>
      <c r="J449" s="6"/>
      <c r="K449" s="6"/>
      <c r="L449" s="6"/>
      <c r="M449" s="6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>
      <c r="B450" s="6"/>
      <c r="C450" s="19"/>
      <c r="D450" s="6"/>
      <c r="E450" s="6"/>
      <c r="F450" s="6"/>
      <c r="G450" s="19"/>
      <c r="H450" s="6"/>
      <c r="I450" s="6"/>
      <c r="J450" s="6"/>
      <c r="K450" s="6"/>
      <c r="L450" s="6"/>
      <c r="M450" s="6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>
      <c r="B451" s="6"/>
      <c r="C451" s="19"/>
      <c r="D451" s="6"/>
      <c r="E451" s="6"/>
      <c r="F451" s="6"/>
      <c r="G451" s="19"/>
      <c r="H451" s="6"/>
      <c r="I451" s="6"/>
      <c r="J451" s="6"/>
      <c r="K451" s="6"/>
      <c r="L451" s="6"/>
      <c r="M451" s="6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>
      <c r="B452" s="6"/>
      <c r="C452" s="19"/>
      <c r="D452" s="6"/>
      <c r="E452" s="6"/>
      <c r="F452" s="6"/>
      <c r="G452" s="19"/>
      <c r="H452" s="6"/>
      <c r="I452" s="6"/>
      <c r="J452" s="6"/>
      <c r="K452" s="6"/>
      <c r="L452" s="6"/>
      <c r="M452" s="6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>
      <c r="B453" s="6"/>
      <c r="C453" s="19"/>
      <c r="D453" s="6"/>
      <c r="E453" s="6"/>
      <c r="F453" s="6"/>
      <c r="G453" s="19"/>
      <c r="H453" s="6"/>
      <c r="I453" s="6"/>
      <c r="J453" s="6"/>
      <c r="K453" s="6"/>
      <c r="L453" s="6"/>
      <c r="M453" s="6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>
      <c r="B454" s="6"/>
      <c r="C454" s="19"/>
      <c r="D454" s="6"/>
      <c r="E454" s="6"/>
      <c r="F454" s="6"/>
      <c r="G454" s="19"/>
      <c r="H454" s="6"/>
      <c r="I454" s="6"/>
      <c r="J454" s="6"/>
      <c r="K454" s="6"/>
      <c r="L454" s="6"/>
      <c r="M454" s="6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>
      <c r="B455" s="6"/>
      <c r="C455" s="19"/>
      <c r="D455" s="6"/>
      <c r="E455" s="6"/>
      <c r="F455" s="6"/>
      <c r="G455" s="19"/>
      <c r="H455" s="6"/>
      <c r="I455" s="6"/>
      <c r="J455" s="6"/>
      <c r="K455" s="6"/>
      <c r="L455" s="6"/>
      <c r="M455" s="6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>
      <c r="B456" s="6"/>
      <c r="C456" s="19"/>
      <c r="D456" s="6"/>
      <c r="E456" s="6"/>
      <c r="F456" s="6"/>
      <c r="G456" s="19"/>
      <c r="H456" s="6"/>
      <c r="I456" s="6"/>
      <c r="J456" s="6"/>
      <c r="K456" s="6"/>
      <c r="L456" s="6"/>
      <c r="M456" s="6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>
      <c r="B457" s="6"/>
      <c r="C457" s="19"/>
      <c r="D457" s="6"/>
      <c r="E457" s="6"/>
      <c r="F457" s="6"/>
      <c r="G457" s="19"/>
      <c r="H457" s="6"/>
      <c r="I457" s="6"/>
      <c r="J457" s="6"/>
      <c r="K457" s="6"/>
      <c r="L457" s="6"/>
      <c r="M457" s="6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>
      <c r="B458" s="6"/>
      <c r="C458" s="19"/>
      <c r="D458" s="6"/>
      <c r="E458" s="6"/>
      <c r="F458" s="6"/>
      <c r="G458" s="19"/>
      <c r="H458" s="6"/>
      <c r="I458" s="6"/>
      <c r="J458" s="6"/>
      <c r="K458" s="6"/>
      <c r="L458" s="6"/>
      <c r="M458" s="6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>
      <c r="B459" s="6"/>
      <c r="C459" s="19"/>
      <c r="D459" s="6"/>
      <c r="E459" s="6"/>
      <c r="F459" s="6"/>
      <c r="G459" s="19"/>
      <c r="H459" s="6"/>
      <c r="I459" s="6"/>
      <c r="J459" s="6"/>
      <c r="K459" s="6"/>
      <c r="L459" s="6"/>
      <c r="M459" s="6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>
      <c r="B460" s="6"/>
      <c r="C460" s="19"/>
      <c r="D460" s="6"/>
      <c r="E460" s="6"/>
      <c r="F460" s="6"/>
      <c r="G460" s="19"/>
      <c r="H460" s="6"/>
      <c r="I460" s="6"/>
      <c r="J460" s="6"/>
      <c r="K460" s="6"/>
      <c r="L460" s="6"/>
      <c r="M460" s="6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>
      <c r="B461" s="6"/>
      <c r="C461" s="19"/>
      <c r="D461" s="6"/>
      <c r="E461" s="6"/>
      <c r="F461" s="6"/>
      <c r="G461" s="19"/>
      <c r="H461" s="6"/>
      <c r="I461" s="6"/>
      <c r="J461" s="6"/>
      <c r="K461" s="6"/>
      <c r="L461" s="6"/>
      <c r="M461" s="6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>
      <c r="B462" s="6"/>
      <c r="C462" s="19"/>
      <c r="D462" s="6"/>
      <c r="E462" s="6"/>
      <c r="F462" s="6"/>
      <c r="G462" s="19"/>
      <c r="H462" s="6"/>
      <c r="I462" s="6"/>
      <c r="J462" s="6"/>
      <c r="K462" s="6"/>
      <c r="L462" s="6"/>
      <c r="M462" s="6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>
      <c r="B463" s="6"/>
      <c r="C463" s="19"/>
      <c r="D463" s="6"/>
      <c r="E463" s="6"/>
      <c r="F463" s="6"/>
      <c r="G463" s="19"/>
      <c r="H463" s="6"/>
      <c r="I463" s="6"/>
      <c r="J463" s="6"/>
      <c r="K463" s="6"/>
      <c r="L463" s="6"/>
      <c r="M463" s="6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>
      <c r="B464" s="6"/>
      <c r="C464" s="19"/>
      <c r="D464" s="6"/>
      <c r="E464" s="6"/>
      <c r="F464" s="6"/>
      <c r="G464" s="19"/>
      <c r="H464" s="6"/>
      <c r="I464" s="6"/>
      <c r="J464" s="6"/>
      <c r="K464" s="6"/>
      <c r="L464" s="6"/>
      <c r="M464" s="6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>
      <c r="B465" s="6"/>
      <c r="C465" s="19"/>
      <c r="D465" s="6"/>
      <c r="E465" s="6"/>
      <c r="F465" s="6"/>
      <c r="G465" s="19"/>
      <c r="H465" s="6"/>
      <c r="I465" s="6"/>
      <c r="J465" s="6"/>
      <c r="K465" s="6"/>
      <c r="L465" s="6"/>
      <c r="M465" s="6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>
      <c r="B466" s="6"/>
      <c r="C466" s="19"/>
      <c r="D466" s="6"/>
      <c r="E466" s="6"/>
      <c r="F466" s="6"/>
      <c r="G466" s="19"/>
      <c r="H466" s="6"/>
      <c r="I466" s="6"/>
      <c r="J466" s="6"/>
      <c r="K466" s="6"/>
      <c r="L466" s="6"/>
      <c r="M466" s="6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>
      <c r="B467" s="6"/>
      <c r="C467" s="19"/>
      <c r="D467" s="6"/>
      <c r="E467" s="6"/>
      <c r="F467" s="6"/>
      <c r="G467" s="19"/>
      <c r="H467" s="6"/>
      <c r="I467" s="6"/>
      <c r="J467" s="6"/>
      <c r="K467" s="6"/>
      <c r="L467" s="6"/>
      <c r="M467" s="6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>
      <c r="B468" s="6"/>
      <c r="C468" s="19"/>
      <c r="D468" s="6"/>
      <c r="E468" s="6"/>
      <c r="F468" s="6"/>
      <c r="G468" s="19"/>
      <c r="H468" s="6"/>
      <c r="I468" s="6"/>
      <c r="J468" s="6"/>
      <c r="K468" s="6"/>
      <c r="L468" s="6"/>
      <c r="M468" s="6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>
      <c r="B469" s="6"/>
      <c r="C469" s="19"/>
      <c r="D469" s="6"/>
      <c r="E469" s="6"/>
      <c r="F469" s="6"/>
      <c r="G469" s="19"/>
      <c r="H469" s="6"/>
      <c r="I469" s="6"/>
      <c r="J469" s="6"/>
      <c r="K469" s="6"/>
      <c r="L469" s="6"/>
      <c r="M469" s="6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>
      <c r="B470" s="6"/>
      <c r="C470" s="19"/>
      <c r="D470" s="6"/>
      <c r="E470" s="6"/>
      <c r="F470" s="6"/>
      <c r="G470" s="19"/>
      <c r="H470" s="6"/>
      <c r="I470" s="6"/>
      <c r="J470" s="6"/>
      <c r="K470" s="6"/>
      <c r="L470" s="6"/>
      <c r="M470" s="6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>
      <c r="B471" s="6"/>
      <c r="C471" s="19"/>
      <c r="D471" s="6"/>
      <c r="E471" s="6"/>
      <c r="F471" s="6"/>
      <c r="G471" s="19"/>
      <c r="H471" s="6"/>
      <c r="I471" s="6"/>
      <c r="J471" s="6"/>
      <c r="K471" s="6"/>
      <c r="L471" s="6"/>
      <c r="M471" s="6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>
      <c r="B472" s="6"/>
      <c r="C472" s="19"/>
      <c r="D472" s="6"/>
      <c r="E472" s="6"/>
      <c r="F472" s="6"/>
      <c r="G472" s="19"/>
      <c r="H472" s="6"/>
      <c r="I472" s="6"/>
      <c r="J472" s="6"/>
      <c r="K472" s="6"/>
      <c r="L472" s="6"/>
      <c r="M472" s="6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>
      <c r="B473" s="6"/>
      <c r="C473" s="19"/>
      <c r="D473" s="6"/>
      <c r="E473" s="6"/>
      <c r="F473" s="6"/>
      <c r="G473" s="19"/>
      <c r="H473" s="6"/>
      <c r="I473" s="6"/>
      <c r="J473" s="6"/>
      <c r="K473" s="6"/>
      <c r="L473" s="6"/>
      <c r="M473" s="6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>
      <c r="B474" s="6"/>
      <c r="C474" s="19"/>
      <c r="D474" s="6"/>
      <c r="E474" s="6"/>
      <c r="F474" s="6"/>
      <c r="G474" s="19"/>
      <c r="H474" s="6"/>
      <c r="I474" s="6"/>
      <c r="J474" s="6"/>
      <c r="K474" s="6"/>
      <c r="L474" s="6"/>
      <c r="M474" s="6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>
      <c r="B475" s="6"/>
      <c r="C475" s="19"/>
      <c r="D475" s="6"/>
      <c r="E475" s="6"/>
      <c r="F475" s="6"/>
      <c r="G475" s="19"/>
      <c r="H475" s="6"/>
      <c r="I475" s="6"/>
      <c r="J475" s="6"/>
      <c r="K475" s="6"/>
      <c r="L475" s="6"/>
      <c r="M475" s="6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>
      <c r="B476" s="6"/>
      <c r="C476" s="19"/>
      <c r="D476" s="6"/>
      <c r="E476" s="6"/>
      <c r="F476" s="6"/>
      <c r="G476" s="19"/>
      <c r="H476" s="6"/>
      <c r="I476" s="6"/>
      <c r="J476" s="6"/>
      <c r="K476" s="6"/>
      <c r="L476" s="6"/>
      <c r="M476" s="6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>
      <c r="B477" s="6"/>
      <c r="C477" s="19"/>
      <c r="D477" s="6"/>
      <c r="E477" s="6"/>
      <c r="F477" s="6"/>
      <c r="G477" s="19"/>
      <c r="H477" s="6"/>
      <c r="I477" s="6"/>
      <c r="J477" s="6"/>
      <c r="K477" s="6"/>
      <c r="L477" s="6"/>
      <c r="M477" s="6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>
      <c r="B478" s="6"/>
      <c r="C478" s="19"/>
      <c r="D478" s="6"/>
      <c r="E478" s="6"/>
      <c r="F478" s="6"/>
      <c r="G478" s="19"/>
      <c r="H478" s="6"/>
      <c r="I478" s="6"/>
      <c r="J478" s="6"/>
      <c r="K478" s="6"/>
      <c r="L478" s="6"/>
      <c r="M478" s="6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>
      <c r="B479" s="6"/>
      <c r="C479" s="19"/>
      <c r="D479" s="6"/>
      <c r="E479" s="6"/>
      <c r="F479" s="6"/>
      <c r="G479" s="19"/>
      <c r="H479" s="6"/>
      <c r="I479" s="6"/>
      <c r="J479" s="6"/>
      <c r="K479" s="6"/>
      <c r="L479" s="6"/>
      <c r="M479" s="6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>
      <c r="B480" s="6"/>
      <c r="C480" s="19"/>
      <c r="D480" s="6"/>
      <c r="E480" s="6"/>
      <c r="F480" s="6"/>
      <c r="G480" s="19"/>
      <c r="H480" s="6"/>
      <c r="I480" s="6"/>
      <c r="J480" s="6"/>
      <c r="K480" s="6"/>
      <c r="L480" s="6"/>
      <c r="M480" s="6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>
      <c r="B481" s="6"/>
      <c r="C481" s="19"/>
      <c r="D481" s="6"/>
      <c r="E481" s="6"/>
      <c r="F481" s="6"/>
      <c r="G481" s="19"/>
      <c r="H481" s="6"/>
      <c r="I481" s="6"/>
      <c r="J481" s="6"/>
      <c r="K481" s="6"/>
      <c r="L481" s="6"/>
      <c r="M481" s="6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>
      <c r="B482" s="6"/>
      <c r="C482" s="19"/>
      <c r="D482" s="6"/>
      <c r="E482" s="6"/>
      <c r="F482" s="6"/>
      <c r="G482" s="19"/>
      <c r="H482" s="6"/>
      <c r="I482" s="6"/>
      <c r="J482" s="6"/>
      <c r="K482" s="6"/>
      <c r="L482" s="6"/>
      <c r="M482" s="6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>
      <c r="B483" s="6"/>
      <c r="C483" s="19"/>
      <c r="D483" s="6"/>
      <c r="E483" s="6"/>
      <c r="F483" s="6"/>
      <c r="G483" s="19"/>
      <c r="H483" s="6"/>
      <c r="I483" s="6"/>
      <c r="J483" s="6"/>
      <c r="K483" s="6"/>
      <c r="L483" s="6"/>
      <c r="M483" s="6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>
      <c r="B484" s="6"/>
      <c r="C484" s="19"/>
      <c r="D484" s="6"/>
      <c r="E484" s="6"/>
      <c r="F484" s="6"/>
      <c r="G484" s="19"/>
      <c r="H484" s="6"/>
      <c r="I484" s="6"/>
      <c r="J484" s="6"/>
      <c r="K484" s="6"/>
      <c r="L484" s="6"/>
      <c r="M484" s="6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>
      <c r="B485" s="6"/>
      <c r="C485" s="19"/>
      <c r="D485" s="6"/>
      <c r="E485" s="6"/>
      <c r="F485" s="6"/>
      <c r="G485" s="19"/>
      <c r="H485" s="6"/>
      <c r="I485" s="6"/>
      <c r="J485" s="6"/>
      <c r="K485" s="6"/>
      <c r="L485" s="6"/>
      <c r="M485" s="6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>
      <c r="B486" s="6"/>
      <c r="C486" s="19"/>
      <c r="D486" s="6"/>
      <c r="E486" s="6"/>
      <c r="F486" s="6"/>
      <c r="G486" s="19"/>
      <c r="H486" s="6"/>
      <c r="I486" s="6"/>
      <c r="J486" s="6"/>
      <c r="K486" s="6"/>
      <c r="L486" s="6"/>
      <c r="M486" s="6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>
      <c r="B487" s="6"/>
      <c r="C487" s="19"/>
      <c r="D487" s="6"/>
      <c r="E487" s="6"/>
      <c r="F487" s="6"/>
      <c r="G487" s="19"/>
      <c r="H487" s="6"/>
      <c r="I487" s="6"/>
      <c r="J487" s="6"/>
      <c r="K487" s="6"/>
      <c r="L487" s="6"/>
      <c r="M487" s="6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>
      <c r="B488" s="6"/>
      <c r="C488" s="19"/>
      <c r="D488" s="6"/>
      <c r="E488" s="6"/>
      <c r="F488" s="6"/>
      <c r="G488" s="19"/>
      <c r="H488" s="6"/>
      <c r="I488" s="6"/>
      <c r="J488" s="6"/>
      <c r="K488" s="6"/>
      <c r="L488" s="6"/>
      <c r="M488" s="6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>
      <c r="B489" s="6"/>
      <c r="C489" s="19"/>
      <c r="D489" s="6"/>
      <c r="E489" s="6"/>
      <c r="F489" s="6"/>
      <c r="G489" s="19"/>
      <c r="H489" s="6"/>
      <c r="I489" s="6"/>
      <c r="J489" s="6"/>
      <c r="K489" s="6"/>
      <c r="L489" s="6"/>
      <c r="M489" s="6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>
      <c r="B490" s="6"/>
      <c r="C490" s="19"/>
      <c r="D490" s="6"/>
      <c r="E490" s="6"/>
      <c r="F490" s="6"/>
      <c r="G490" s="19"/>
      <c r="H490" s="6"/>
      <c r="I490" s="6"/>
      <c r="J490" s="6"/>
      <c r="K490" s="6"/>
      <c r="L490" s="6"/>
      <c r="M490" s="6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>
      <c r="B491" s="6"/>
      <c r="C491" s="19"/>
      <c r="D491" s="6"/>
      <c r="E491" s="6"/>
      <c r="F491" s="6"/>
      <c r="G491" s="19"/>
      <c r="H491" s="6"/>
      <c r="I491" s="6"/>
      <c r="J491" s="6"/>
      <c r="K491" s="6"/>
      <c r="L491" s="6"/>
      <c r="M491" s="6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>
      <c r="B492" s="6"/>
      <c r="C492" s="19"/>
      <c r="D492" s="6"/>
      <c r="E492" s="6"/>
      <c r="F492" s="6"/>
      <c r="G492" s="19"/>
      <c r="H492" s="6"/>
      <c r="I492" s="6"/>
      <c r="J492" s="6"/>
      <c r="K492" s="6"/>
      <c r="L492" s="6"/>
      <c r="M492" s="6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>
      <c r="B493" s="6"/>
      <c r="C493" s="19"/>
      <c r="D493" s="6"/>
      <c r="E493" s="6"/>
      <c r="F493" s="6"/>
      <c r="G493" s="19"/>
      <c r="H493" s="6"/>
      <c r="I493" s="6"/>
      <c r="J493" s="6"/>
      <c r="K493" s="6"/>
      <c r="L493" s="6"/>
      <c r="M493" s="6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>
      <c r="B494" s="6"/>
      <c r="C494" s="19"/>
      <c r="D494" s="6"/>
      <c r="E494" s="6"/>
      <c r="F494" s="6"/>
      <c r="G494" s="19"/>
      <c r="H494" s="6"/>
      <c r="I494" s="6"/>
      <c r="J494" s="6"/>
      <c r="K494" s="6"/>
      <c r="L494" s="6"/>
      <c r="M494" s="6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>
      <c r="B495" s="6"/>
      <c r="C495" s="19"/>
      <c r="D495" s="6"/>
      <c r="E495" s="6"/>
      <c r="F495" s="6"/>
      <c r="G495" s="19"/>
      <c r="H495" s="6"/>
      <c r="I495" s="6"/>
      <c r="J495" s="6"/>
      <c r="K495" s="6"/>
      <c r="L495" s="6"/>
      <c r="M495" s="6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>
      <c r="B496" s="6"/>
      <c r="C496" s="19"/>
      <c r="D496" s="6"/>
      <c r="E496" s="6"/>
      <c r="F496" s="6"/>
      <c r="G496" s="19"/>
      <c r="H496" s="6"/>
      <c r="I496" s="6"/>
      <c r="J496" s="6"/>
      <c r="K496" s="6"/>
      <c r="L496" s="6"/>
      <c r="M496" s="6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>
      <c r="B497" s="6"/>
      <c r="C497" s="19"/>
      <c r="D497" s="6"/>
      <c r="E497" s="6"/>
      <c r="F497" s="6"/>
      <c r="G497" s="19"/>
      <c r="H497" s="6"/>
      <c r="I497" s="6"/>
      <c r="J497" s="6"/>
      <c r="K497" s="6"/>
      <c r="L497" s="6"/>
      <c r="M497" s="6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>
      <c r="B498" s="6"/>
      <c r="C498" s="19"/>
      <c r="D498" s="6"/>
      <c r="E498" s="6"/>
      <c r="F498" s="6"/>
      <c r="G498" s="19"/>
      <c r="H498" s="6"/>
      <c r="I498" s="6"/>
      <c r="J498" s="6"/>
      <c r="K498" s="6"/>
      <c r="L498" s="6"/>
      <c r="M498" s="6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>
      <c r="B499" s="6"/>
      <c r="C499" s="19"/>
      <c r="D499" s="6"/>
      <c r="E499" s="6"/>
      <c r="F499" s="6"/>
      <c r="G499" s="19"/>
      <c r="H499" s="6"/>
      <c r="I499" s="6"/>
      <c r="J499" s="6"/>
      <c r="K499" s="6"/>
      <c r="L499" s="6"/>
      <c r="M499" s="6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>
      <c r="B500" s="6"/>
      <c r="C500" s="19"/>
      <c r="D500" s="6"/>
      <c r="E500" s="6"/>
      <c r="F500" s="6"/>
      <c r="G500" s="19"/>
      <c r="H500" s="6"/>
      <c r="I500" s="6"/>
      <c r="J500" s="6"/>
      <c r="K500" s="6"/>
      <c r="L500" s="6"/>
      <c r="M500" s="6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>
      <c r="B501" s="6"/>
      <c r="C501" s="19"/>
      <c r="D501" s="6"/>
      <c r="E501" s="6"/>
      <c r="F501" s="6"/>
      <c r="G501" s="19"/>
      <c r="H501" s="6"/>
      <c r="I501" s="6"/>
      <c r="J501" s="6"/>
      <c r="K501" s="6"/>
      <c r="L501" s="6"/>
      <c r="M501" s="6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>
      <c r="B502" s="6"/>
      <c r="C502" s="19"/>
      <c r="D502" s="6"/>
      <c r="E502" s="6"/>
      <c r="F502" s="6"/>
      <c r="G502" s="19"/>
      <c r="H502" s="6"/>
      <c r="I502" s="6"/>
      <c r="J502" s="6"/>
      <c r="K502" s="6"/>
      <c r="L502" s="6"/>
      <c r="M502" s="6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>
      <c r="B503" s="6"/>
      <c r="C503" s="19"/>
      <c r="D503" s="6"/>
      <c r="E503" s="6"/>
      <c r="F503" s="6"/>
      <c r="G503" s="19"/>
      <c r="H503" s="6"/>
      <c r="I503" s="6"/>
      <c r="J503" s="6"/>
      <c r="K503" s="6"/>
      <c r="L503" s="6"/>
      <c r="M503" s="6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>
      <c r="B504" s="6"/>
      <c r="C504" s="19"/>
      <c r="D504" s="6"/>
      <c r="E504" s="6"/>
      <c r="F504" s="6"/>
      <c r="G504" s="19"/>
      <c r="H504" s="6"/>
      <c r="I504" s="6"/>
      <c r="J504" s="6"/>
      <c r="K504" s="6"/>
      <c r="L504" s="6"/>
      <c r="M504" s="6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>
      <c r="B505" s="6"/>
      <c r="C505" s="19"/>
      <c r="D505" s="6"/>
      <c r="E505" s="6"/>
      <c r="F505" s="6"/>
      <c r="G505" s="19"/>
      <c r="H505" s="6"/>
      <c r="I505" s="6"/>
      <c r="J505" s="6"/>
      <c r="K505" s="6"/>
      <c r="L505" s="6"/>
      <c r="M505" s="6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>
      <c r="B506" s="6"/>
      <c r="C506" s="19"/>
      <c r="D506" s="6"/>
      <c r="E506" s="6"/>
      <c r="F506" s="6"/>
      <c r="G506" s="19"/>
      <c r="H506" s="6"/>
      <c r="I506" s="6"/>
      <c r="J506" s="6"/>
      <c r="K506" s="6"/>
      <c r="L506" s="6"/>
      <c r="M506" s="6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>
      <c r="B507" s="6"/>
      <c r="C507" s="19"/>
      <c r="D507" s="6"/>
      <c r="E507" s="6"/>
      <c r="F507" s="6"/>
      <c r="G507" s="19"/>
      <c r="H507" s="6"/>
      <c r="I507" s="6"/>
      <c r="J507" s="6"/>
      <c r="K507" s="6"/>
      <c r="L507" s="6"/>
      <c r="M507" s="6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>
      <c r="B508" s="6"/>
      <c r="C508" s="19"/>
      <c r="D508" s="6"/>
      <c r="E508" s="6"/>
      <c r="F508" s="6"/>
      <c r="G508" s="19"/>
      <c r="H508" s="6"/>
      <c r="I508" s="6"/>
      <c r="J508" s="6"/>
      <c r="K508" s="6"/>
      <c r="L508" s="6"/>
      <c r="M508" s="6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>
      <c r="B509" s="6"/>
      <c r="C509" s="19"/>
      <c r="D509" s="6"/>
      <c r="E509" s="6"/>
      <c r="F509" s="6"/>
      <c r="G509" s="19"/>
      <c r="H509" s="6"/>
      <c r="I509" s="6"/>
      <c r="J509" s="6"/>
      <c r="K509" s="6"/>
      <c r="L509" s="6"/>
      <c r="M509" s="6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>
      <c r="B510" s="6"/>
      <c r="C510" s="19"/>
      <c r="D510" s="6"/>
      <c r="E510" s="6"/>
      <c r="F510" s="6"/>
      <c r="G510" s="19"/>
      <c r="H510" s="6"/>
      <c r="I510" s="6"/>
      <c r="J510" s="6"/>
      <c r="K510" s="6"/>
      <c r="L510" s="6"/>
      <c r="M510" s="6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>
      <c r="B511" s="6"/>
      <c r="C511" s="19"/>
      <c r="D511" s="6"/>
      <c r="E511" s="6"/>
      <c r="F511" s="6"/>
      <c r="G511" s="19"/>
      <c r="H511" s="6"/>
      <c r="I511" s="6"/>
      <c r="J511" s="6"/>
      <c r="K511" s="6"/>
      <c r="L511" s="6"/>
      <c r="M511" s="6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>
      <c r="B512" s="6"/>
      <c r="C512" s="19"/>
      <c r="D512" s="6"/>
      <c r="E512" s="6"/>
      <c r="F512" s="6"/>
      <c r="G512" s="19"/>
      <c r="H512" s="6"/>
      <c r="I512" s="6"/>
      <c r="J512" s="6"/>
      <c r="K512" s="6"/>
      <c r="L512" s="6"/>
      <c r="M512" s="6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>
      <c r="B513" s="6"/>
      <c r="C513" s="19"/>
      <c r="D513" s="6"/>
      <c r="E513" s="6"/>
      <c r="F513" s="6"/>
      <c r="G513" s="19"/>
      <c r="H513" s="6"/>
      <c r="I513" s="6"/>
      <c r="J513" s="6"/>
      <c r="K513" s="6"/>
      <c r="L513" s="6"/>
      <c r="M513" s="6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>
      <c r="B514" s="6"/>
      <c r="C514" s="19"/>
      <c r="D514" s="6"/>
      <c r="E514" s="6"/>
      <c r="F514" s="6"/>
      <c r="G514" s="19"/>
      <c r="H514" s="6"/>
      <c r="I514" s="6"/>
      <c r="J514" s="6"/>
      <c r="K514" s="6"/>
      <c r="L514" s="6"/>
      <c r="M514" s="6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>
      <c r="B515" s="6"/>
      <c r="C515" s="19"/>
      <c r="D515" s="6"/>
      <c r="E515" s="6"/>
      <c r="F515" s="6"/>
      <c r="G515" s="19"/>
      <c r="H515" s="6"/>
      <c r="I515" s="6"/>
      <c r="J515" s="6"/>
      <c r="K515" s="6"/>
      <c r="L515" s="6"/>
      <c r="M515" s="6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>
      <c r="B516" s="6"/>
      <c r="C516" s="19"/>
      <c r="D516" s="6"/>
      <c r="E516" s="6"/>
      <c r="F516" s="6"/>
      <c r="G516" s="19"/>
      <c r="H516" s="6"/>
      <c r="I516" s="6"/>
      <c r="J516" s="6"/>
      <c r="K516" s="6"/>
      <c r="L516" s="6"/>
      <c r="M516" s="6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>
      <c r="B517" s="6"/>
      <c r="C517" s="19"/>
      <c r="D517" s="6"/>
      <c r="E517" s="6"/>
      <c r="F517" s="6"/>
      <c r="G517" s="19"/>
      <c r="H517" s="6"/>
      <c r="I517" s="6"/>
      <c r="J517" s="6"/>
      <c r="K517" s="6"/>
      <c r="L517" s="6"/>
      <c r="M517" s="6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>
      <c r="B518" s="6"/>
      <c r="C518" s="19"/>
      <c r="D518" s="6"/>
      <c r="E518" s="6"/>
      <c r="F518" s="6"/>
      <c r="G518" s="19"/>
      <c r="H518" s="6"/>
      <c r="I518" s="6"/>
      <c r="J518" s="6"/>
      <c r="K518" s="6"/>
      <c r="L518" s="6"/>
      <c r="M518" s="6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>
      <c r="B519" s="6"/>
      <c r="C519" s="19"/>
      <c r="D519" s="6"/>
      <c r="E519" s="6"/>
      <c r="F519" s="6"/>
      <c r="G519" s="19"/>
      <c r="H519" s="6"/>
      <c r="I519" s="6"/>
      <c r="J519" s="6"/>
      <c r="K519" s="6"/>
      <c r="L519" s="6"/>
      <c r="M519" s="6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>
      <c r="B520" s="6"/>
      <c r="C520" s="19"/>
      <c r="D520" s="6"/>
      <c r="E520" s="6"/>
      <c r="F520" s="6"/>
      <c r="G520" s="19"/>
      <c r="H520" s="6"/>
      <c r="I520" s="6"/>
      <c r="J520" s="6"/>
      <c r="K520" s="6"/>
      <c r="L520" s="6"/>
      <c r="M520" s="6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>
      <c r="B521" s="6"/>
      <c r="C521" s="19"/>
      <c r="D521" s="6"/>
      <c r="E521" s="6"/>
      <c r="F521" s="6"/>
      <c r="G521" s="19"/>
      <c r="H521" s="6"/>
      <c r="I521" s="6"/>
      <c r="J521" s="6"/>
      <c r="K521" s="6"/>
      <c r="L521" s="6"/>
      <c r="M521" s="6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>
      <c r="B522" s="6"/>
      <c r="C522" s="19"/>
      <c r="D522" s="6"/>
      <c r="E522" s="6"/>
      <c r="F522" s="6"/>
      <c r="G522" s="19"/>
      <c r="H522" s="6"/>
      <c r="I522" s="6"/>
      <c r="J522" s="6"/>
      <c r="K522" s="6"/>
      <c r="L522" s="6"/>
      <c r="M522" s="6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>
      <c r="B523" s="6"/>
      <c r="C523" s="19"/>
      <c r="D523" s="6"/>
      <c r="E523" s="6"/>
      <c r="F523" s="6"/>
      <c r="G523" s="19"/>
      <c r="H523" s="6"/>
      <c r="I523" s="6"/>
      <c r="J523" s="6"/>
      <c r="K523" s="6"/>
      <c r="L523" s="6"/>
      <c r="M523" s="6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>
      <c r="B524" s="6"/>
      <c r="C524" s="19"/>
      <c r="D524" s="6"/>
      <c r="E524" s="6"/>
      <c r="F524" s="6"/>
      <c r="G524" s="19"/>
      <c r="H524" s="6"/>
      <c r="I524" s="6"/>
      <c r="J524" s="6"/>
      <c r="K524" s="6"/>
      <c r="L524" s="6"/>
      <c r="M524" s="6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>
      <c r="B525" s="6"/>
      <c r="C525" s="19"/>
      <c r="D525" s="6"/>
      <c r="E525" s="6"/>
      <c r="F525" s="6"/>
      <c r="G525" s="19"/>
      <c r="H525" s="6"/>
      <c r="I525" s="6"/>
      <c r="J525" s="6"/>
      <c r="K525" s="6"/>
      <c r="L525" s="6"/>
      <c r="M525" s="6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>
      <c r="B526" s="6"/>
      <c r="C526" s="19"/>
      <c r="D526" s="6"/>
      <c r="E526" s="6"/>
      <c r="F526" s="6"/>
      <c r="G526" s="19"/>
      <c r="H526" s="6"/>
      <c r="I526" s="6"/>
      <c r="J526" s="6"/>
      <c r="K526" s="6"/>
      <c r="L526" s="6"/>
      <c r="M526" s="6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>
      <c r="B527" s="6"/>
      <c r="C527" s="19"/>
      <c r="D527" s="6"/>
      <c r="E527" s="6"/>
      <c r="F527" s="6"/>
      <c r="G527" s="19"/>
      <c r="H527" s="6"/>
      <c r="I527" s="6"/>
      <c r="J527" s="6"/>
      <c r="K527" s="6"/>
      <c r="L527" s="6"/>
      <c r="M527" s="6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>
      <c r="B528" s="6"/>
      <c r="C528" s="19"/>
      <c r="D528" s="6"/>
      <c r="E528" s="6"/>
      <c r="F528" s="6"/>
      <c r="G528" s="19"/>
      <c r="H528" s="6"/>
      <c r="I528" s="6"/>
      <c r="J528" s="6"/>
      <c r="K528" s="6"/>
      <c r="L528" s="6"/>
      <c r="M528" s="6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>
      <c r="B529" s="6"/>
      <c r="C529" s="19"/>
      <c r="D529" s="6"/>
      <c r="E529" s="6"/>
      <c r="F529" s="6"/>
      <c r="G529" s="19"/>
      <c r="H529" s="6"/>
      <c r="I529" s="6"/>
      <c r="J529" s="6"/>
      <c r="K529" s="6"/>
      <c r="L529" s="6"/>
      <c r="M529" s="6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>
      <c r="B530" s="6"/>
      <c r="C530" s="19"/>
      <c r="D530" s="6"/>
      <c r="E530" s="6"/>
      <c r="F530" s="6"/>
      <c r="G530" s="19"/>
      <c r="H530" s="6"/>
      <c r="I530" s="6"/>
      <c r="J530" s="6"/>
      <c r="K530" s="6"/>
      <c r="L530" s="6"/>
      <c r="M530" s="6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>
      <c r="B531" s="6"/>
      <c r="C531" s="19"/>
      <c r="D531" s="6"/>
      <c r="E531" s="6"/>
      <c r="F531" s="6"/>
      <c r="G531" s="19"/>
      <c r="H531" s="6"/>
      <c r="I531" s="6"/>
      <c r="J531" s="6"/>
      <c r="K531" s="6"/>
      <c r="L531" s="6"/>
      <c r="M531" s="6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>
      <c r="B532" s="6"/>
      <c r="C532" s="19"/>
      <c r="D532" s="6"/>
      <c r="E532" s="6"/>
      <c r="F532" s="6"/>
      <c r="G532" s="19"/>
      <c r="H532" s="6"/>
      <c r="I532" s="6"/>
      <c r="J532" s="6"/>
      <c r="K532" s="6"/>
      <c r="L532" s="6"/>
      <c r="M532" s="6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>
      <c r="B533" s="6"/>
      <c r="C533" s="19"/>
      <c r="D533" s="6"/>
      <c r="E533" s="6"/>
      <c r="F533" s="6"/>
      <c r="G533" s="19"/>
      <c r="H533" s="6"/>
      <c r="I533" s="6"/>
      <c r="J533" s="6"/>
      <c r="K533" s="6"/>
      <c r="L533" s="6"/>
      <c r="M533" s="6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>
      <c r="B534" s="6"/>
      <c r="C534" s="19"/>
      <c r="D534" s="6"/>
      <c r="E534" s="6"/>
      <c r="F534" s="6"/>
      <c r="G534" s="19"/>
      <c r="H534" s="6"/>
      <c r="I534" s="6"/>
      <c r="J534" s="6"/>
      <c r="K534" s="6"/>
      <c r="L534" s="6"/>
      <c r="M534" s="6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>
      <c r="B535" s="6"/>
      <c r="C535" s="19"/>
      <c r="D535" s="6"/>
      <c r="E535" s="6"/>
      <c r="F535" s="6"/>
      <c r="G535" s="19"/>
      <c r="H535" s="6"/>
      <c r="I535" s="6"/>
      <c r="J535" s="6"/>
      <c r="K535" s="6"/>
      <c r="L535" s="6"/>
      <c r="M535" s="6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>
      <c r="B536" s="6"/>
      <c r="C536" s="19"/>
      <c r="D536" s="6"/>
      <c r="E536" s="6"/>
      <c r="F536" s="6"/>
      <c r="G536" s="19"/>
      <c r="H536" s="6"/>
      <c r="I536" s="6"/>
      <c r="J536" s="6"/>
      <c r="K536" s="6"/>
      <c r="L536" s="6"/>
      <c r="M536" s="6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>
      <c r="B537" s="6"/>
      <c r="C537" s="19"/>
      <c r="D537" s="6"/>
      <c r="E537" s="6"/>
      <c r="F537" s="6"/>
      <c r="G537" s="19"/>
      <c r="H537" s="6"/>
      <c r="I537" s="6"/>
      <c r="J537" s="6"/>
      <c r="K537" s="6"/>
      <c r="L537" s="6"/>
      <c r="M537" s="6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>
      <c r="B538" s="6"/>
      <c r="C538" s="19"/>
      <c r="D538" s="6"/>
      <c r="E538" s="6"/>
      <c r="F538" s="6"/>
      <c r="G538" s="19"/>
      <c r="H538" s="6"/>
      <c r="I538" s="6"/>
      <c r="J538" s="6"/>
      <c r="K538" s="6"/>
      <c r="L538" s="6"/>
      <c r="M538" s="6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>
      <c r="B539" s="6"/>
      <c r="C539" s="19"/>
      <c r="D539" s="6"/>
      <c r="E539" s="6"/>
      <c r="F539" s="6"/>
      <c r="G539" s="19"/>
      <c r="H539" s="6"/>
      <c r="I539" s="6"/>
      <c r="J539" s="6"/>
      <c r="K539" s="6"/>
      <c r="L539" s="6"/>
      <c r="M539" s="6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>
      <c r="B540" s="6"/>
      <c r="C540" s="19"/>
      <c r="D540" s="6"/>
      <c r="E540" s="6"/>
      <c r="F540" s="6"/>
      <c r="G540" s="19"/>
      <c r="H540" s="6"/>
      <c r="I540" s="6"/>
      <c r="J540" s="6"/>
      <c r="K540" s="6"/>
      <c r="L540" s="6"/>
      <c r="M540" s="6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>
      <c r="B541" s="6"/>
      <c r="C541" s="19"/>
      <c r="D541" s="6"/>
      <c r="E541" s="6"/>
      <c r="F541" s="6"/>
      <c r="G541" s="19"/>
      <c r="H541" s="6"/>
      <c r="I541" s="6"/>
      <c r="J541" s="6"/>
      <c r="K541" s="6"/>
      <c r="L541" s="6"/>
      <c r="M541" s="6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>
      <c r="B542" s="6"/>
      <c r="C542" s="19"/>
      <c r="D542" s="6"/>
      <c r="E542" s="6"/>
      <c r="F542" s="6"/>
      <c r="G542" s="19"/>
      <c r="H542" s="6"/>
      <c r="I542" s="6"/>
      <c r="J542" s="6"/>
      <c r="K542" s="6"/>
      <c r="L542" s="6"/>
      <c r="M542" s="6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>
      <c r="B543" s="6"/>
      <c r="C543" s="19"/>
      <c r="D543" s="6"/>
      <c r="E543" s="6"/>
      <c r="F543" s="6"/>
      <c r="G543" s="19"/>
      <c r="H543" s="6"/>
      <c r="I543" s="6"/>
      <c r="J543" s="6"/>
      <c r="K543" s="6"/>
      <c r="L543" s="6"/>
      <c r="M543" s="6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>
      <c r="B544" s="6"/>
      <c r="C544" s="19"/>
      <c r="D544" s="6"/>
      <c r="E544" s="6"/>
      <c r="F544" s="6"/>
      <c r="G544" s="19"/>
      <c r="H544" s="6"/>
      <c r="I544" s="6"/>
      <c r="J544" s="6"/>
      <c r="K544" s="6"/>
      <c r="L544" s="6"/>
      <c r="M544" s="6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>
      <c r="B545" s="6"/>
      <c r="C545" s="19"/>
      <c r="D545" s="6"/>
      <c r="E545" s="6"/>
      <c r="F545" s="6"/>
      <c r="G545" s="19"/>
      <c r="H545" s="6"/>
      <c r="I545" s="6"/>
      <c r="J545" s="6"/>
      <c r="K545" s="6"/>
      <c r="L545" s="6"/>
      <c r="M545" s="6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>
      <c r="B546" s="6"/>
      <c r="C546" s="19"/>
      <c r="D546" s="6"/>
      <c r="E546" s="6"/>
      <c r="F546" s="6"/>
      <c r="G546" s="19"/>
      <c r="H546" s="6"/>
      <c r="I546" s="6"/>
      <c r="J546" s="6"/>
      <c r="K546" s="6"/>
      <c r="L546" s="6"/>
      <c r="M546" s="6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>
      <c r="B547" s="6"/>
      <c r="C547" s="19"/>
      <c r="D547" s="6"/>
      <c r="E547" s="6"/>
      <c r="F547" s="6"/>
      <c r="G547" s="19"/>
      <c r="H547" s="6"/>
      <c r="I547" s="6"/>
      <c r="J547" s="6"/>
      <c r="K547" s="6"/>
      <c r="L547" s="6"/>
      <c r="M547" s="6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>
      <c r="B548" s="6"/>
      <c r="C548" s="19"/>
      <c r="D548" s="6"/>
      <c r="E548" s="6"/>
      <c r="F548" s="6"/>
      <c r="G548" s="19"/>
      <c r="H548" s="6"/>
      <c r="I548" s="6"/>
      <c r="J548" s="6"/>
      <c r="K548" s="6"/>
      <c r="L548" s="6"/>
      <c r="M548" s="6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>
      <c r="B549" s="6"/>
      <c r="C549" s="19"/>
      <c r="D549" s="6"/>
      <c r="E549" s="6"/>
      <c r="F549" s="6"/>
      <c r="G549" s="19"/>
      <c r="H549" s="6"/>
      <c r="I549" s="6"/>
      <c r="J549" s="6"/>
      <c r="K549" s="6"/>
      <c r="L549" s="6"/>
      <c r="M549" s="6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>
      <c r="B550" s="6"/>
      <c r="C550" s="19"/>
      <c r="D550" s="6"/>
      <c r="E550" s="6"/>
      <c r="F550" s="6"/>
      <c r="G550" s="19"/>
      <c r="H550" s="6"/>
      <c r="I550" s="6"/>
      <c r="J550" s="6"/>
      <c r="K550" s="6"/>
      <c r="L550" s="6"/>
      <c r="M550" s="6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>
      <c r="B551" s="6"/>
      <c r="C551" s="19"/>
      <c r="D551" s="6"/>
      <c r="E551" s="6"/>
      <c r="F551" s="6"/>
      <c r="G551" s="19"/>
      <c r="H551" s="6"/>
      <c r="I551" s="6"/>
      <c r="J551" s="6"/>
      <c r="K551" s="6"/>
      <c r="L551" s="6"/>
      <c r="M551" s="6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>
      <c r="B552" s="6"/>
      <c r="C552" s="19"/>
      <c r="D552" s="6"/>
      <c r="E552" s="6"/>
      <c r="F552" s="6"/>
      <c r="G552" s="19"/>
      <c r="H552" s="6"/>
      <c r="I552" s="6"/>
      <c r="J552" s="6"/>
      <c r="K552" s="6"/>
      <c r="L552" s="6"/>
      <c r="M552" s="6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>
      <c r="B553" s="6"/>
      <c r="C553" s="19"/>
      <c r="D553" s="6"/>
      <c r="E553" s="6"/>
      <c r="F553" s="6"/>
      <c r="G553" s="19"/>
      <c r="H553" s="6"/>
      <c r="I553" s="6"/>
      <c r="J553" s="6"/>
      <c r="K553" s="6"/>
      <c r="L553" s="6"/>
      <c r="M553" s="6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>
      <c r="B554" s="6"/>
      <c r="C554" s="19"/>
      <c r="D554" s="6"/>
      <c r="E554" s="6"/>
      <c r="F554" s="6"/>
      <c r="G554" s="19"/>
      <c r="H554" s="6"/>
      <c r="I554" s="6"/>
      <c r="J554" s="6"/>
      <c r="K554" s="6"/>
      <c r="L554" s="6"/>
      <c r="M554" s="6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>
      <c r="B555" s="6"/>
      <c r="C555" s="19"/>
      <c r="D555" s="6"/>
      <c r="E555" s="6"/>
      <c r="F555" s="6"/>
      <c r="G555" s="19"/>
      <c r="H555" s="6"/>
      <c r="I555" s="6"/>
      <c r="J555" s="6"/>
      <c r="K555" s="6"/>
      <c r="L555" s="6"/>
      <c r="M555" s="6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>
      <c r="B556" s="6"/>
      <c r="C556" s="19"/>
      <c r="D556" s="6"/>
      <c r="E556" s="6"/>
      <c r="F556" s="6"/>
      <c r="G556" s="19"/>
      <c r="H556" s="6"/>
      <c r="I556" s="6"/>
      <c r="J556" s="6"/>
      <c r="K556" s="6"/>
      <c r="L556" s="6"/>
      <c r="M556" s="6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>
      <c r="B557" s="6"/>
      <c r="C557" s="19"/>
      <c r="D557" s="6"/>
      <c r="E557" s="6"/>
      <c r="F557" s="6"/>
      <c r="G557" s="19"/>
      <c r="H557" s="6"/>
      <c r="I557" s="6"/>
      <c r="J557" s="6"/>
      <c r="K557" s="6"/>
      <c r="L557" s="6"/>
      <c r="M557" s="6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>
      <c r="B558" s="6"/>
      <c r="C558" s="19"/>
      <c r="D558" s="6"/>
      <c r="E558" s="6"/>
      <c r="F558" s="6"/>
      <c r="G558" s="19"/>
      <c r="H558" s="6"/>
      <c r="I558" s="6"/>
      <c r="J558" s="6"/>
      <c r="K558" s="6"/>
      <c r="L558" s="6"/>
      <c r="M558" s="6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>
      <c r="B559" s="6"/>
      <c r="C559" s="19"/>
      <c r="D559" s="6"/>
      <c r="E559" s="6"/>
      <c r="F559" s="6"/>
      <c r="G559" s="19"/>
      <c r="H559" s="6"/>
      <c r="I559" s="6"/>
      <c r="J559" s="6"/>
      <c r="K559" s="6"/>
      <c r="L559" s="6"/>
      <c r="M559" s="6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>
      <c r="B560" s="6"/>
      <c r="C560" s="19"/>
      <c r="D560" s="6"/>
      <c r="E560" s="6"/>
      <c r="F560" s="6"/>
      <c r="G560" s="19"/>
      <c r="H560" s="6"/>
      <c r="I560" s="6"/>
      <c r="J560" s="6"/>
      <c r="K560" s="6"/>
      <c r="L560" s="6"/>
      <c r="M560" s="6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>
      <c r="B561" s="6"/>
      <c r="C561" s="19"/>
      <c r="D561" s="6"/>
      <c r="E561" s="6"/>
      <c r="F561" s="6"/>
      <c r="G561" s="19"/>
      <c r="H561" s="6"/>
      <c r="I561" s="6"/>
      <c r="J561" s="6"/>
      <c r="K561" s="6"/>
      <c r="L561" s="6"/>
      <c r="M561" s="6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>
      <c r="B562" s="6"/>
      <c r="C562" s="19"/>
      <c r="D562" s="6"/>
      <c r="E562" s="6"/>
      <c r="F562" s="6"/>
      <c r="G562" s="19"/>
      <c r="H562" s="6"/>
      <c r="I562" s="6"/>
      <c r="J562" s="6"/>
      <c r="K562" s="6"/>
      <c r="L562" s="6"/>
      <c r="M562" s="6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>
      <c r="B563" s="6"/>
      <c r="C563" s="19"/>
      <c r="D563" s="6"/>
      <c r="E563" s="6"/>
      <c r="F563" s="6"/>
      <c r="G563" s="19"/>
      <c r="H563" s="6"/>
      <c r="I563" s="6"/>
      <c r="J563" s="6"/>
      <c r="K563" s="6"/>
      <c r="L563" s="6"/>
      <c r="M563" s="6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>
      <c r="B564" s="6"/>
      <c r="C564" s="19"/>
      <c r="D564" s="6"/>
      <c r="E564" s="6"/>
      <c r="F564" s="6"/>
      <c r="G564" s="19"/>
      <c r="H564" s="6"/>
      <c r="I564" s="6"/>
      <c r="J564" s="6"/>
      <c r="K564" s="6"/>
      <c r="L564" s="6"/>
      <c r="M564" s="6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>
      <c r="B565" s="6"/>
      <c r="C565" s="19"/>
      <c r="D565" s="6"/>
      <c r="E565" s="6"/>
      <c r="F565" s="6"/>
      <c r="G565" s="19"/>
      <c r="H565" s="6"/>
      <c r="I565" s="6"/>
      <c r="J565" s="6"/>
      <c r="K565" s="6"/>
      <c r="L565" s="6"/>
      <c r="M565" s="6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>
      <c r="B566" s="6"/>
      <c r="C566" s="19"/>
      <c r="D566" s="6"/>
      <c r="E566" s="6"/>
      <c r="F566" s="6"/>
      <c r="G566" s="19"/>
      <c r="H566" s="6"/>
      <c r="I566" s="6"/>
      <c r="J566" s="6"/>
      <c r="K566" s="6"/>
      <c r="L566" s="6"/>
      <c r="M566" s="6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>
      <c r="B567" s="6"/>
      <c r="C567" s="19"/>
      <c r="D567" s="6"/>
      <c r="E567" s="6"/>
      <c r="F567" s="6"/>
      <c r="G567" s="19"/>
      <c r="H567" s="6"/>
      <c r="I567" s="6"/>
      <c r="J567" s="6"/>
      <c r="K567" s="6"/>
      <c r="L567" s="6"/>
      <c r="M567" s="6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>
      <c r="B568" s="6"/>
      <c r="C568" s="19"/>
      <c r="D568" s="6"/>
      <c r="E568" s="6"/>
      <c r="F568" s="6"/>
      <c r="G568" s="19"/>
      <c r="H568" s="6"/>
      <c r="I568" s="6"/>
      <c r="J568" s="6"/>
      <c r="K568" s="6"/>
      <c r="L568" s="6"/>
      <c r="M568" s="6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>
      <c r="B569" s="6"/>
      <c r="C569" s="19"/>
      <c r="D569" s="6"/>
      <c r="E569" s="6"/>
      <c r="F569" s="6"/>
      <c r="G569" s="19"/>
      <c r="H569" s="6"/>
      <c r="I569" s="6"/>
      <c r="J569" s="6"/>
      <c r="K569" s="6"/>
      <c r="L569" s="6"/>
      <c r="M569" s="6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>
      <c r="B570" s="6"/>
      <c r="C570" s="19"/>
      <c r="D570" s="6"/>
      <c r="E570" s="6"/>
      <c r="F570" s="6"/>
      <c r="G570" s="19"/>
      <c r="H570" s="6"/>
      <c r="I570" s="6"/>
      <c r="J570" s="6"/>
      <c r="K570" s="6"/>
      <c r="L570" s="6"/>
      <c r="M570" s="6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>
      <c r="B571" s="6"/>
      <c r="C571" s="19"/>
      <c r="D571" s="6"/>
      <c r="E571" s="6"/>
      <c r="F571" s="6"/>
      <c r="G571" s="19"/>
      <c r="H571" s="6"/>
      <c r="I571" s="6"/>
      <c r="J571" s="6"/>
      <c r="K571" s="6"/>
      <c r="L571" s="6"/>
      <c r="M571" s="6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>
      <c r="B572" s="6"/>
      <c r="C572" s="19"/>
      <c r="D572" s="6"/>
      <c r="E572" s="6"/>
      <c r="F572" s="6"/>
      <c r="G572" s="19"/>
      <c r="H572" s="6"/>
      <c r="I572" s="6"/>
      <c r="J572" s="6"/>
      <c r="K572" s="6"/>
      <c r="L572" s="6"/>
      <c r="M572" s="6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>
      <c r="B573" s="6"/>
      <c r="C573" s="19"/>
      <c r="D573" s="6"/>
      <c r="E573" s="6"/>
      <c r="F573" s="6"/>
      <c r="G573" s="19"/>
      <c r="H573" s="6"/>
      <c r="I573" s="6"/>
      <c r="J573" s="6"/>
      <c r="K573" s="6"/>
      <c r="L573" s="6"/>
      <c r="M573" s="6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>
      <c r="B574" s="6"/>
      <c r="C574" s="19"/>
      <c r="D574" s="6"/>
      <c r="E574" s="6"/>
      <c r="F574" s="6"/>
      <c r="G574" s="19"/>
      <c r="H574" s="6"/>
      <c r="I574" s="6"/>
      <c r="J574" s="6"/>
      <c r="K574" s="6"/>
      <c r="L574" s="6"/>
      <c r="M574" s="6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>
      <c r="B575" s="6"/>
      <c r="C575" s="19"/>
      <c r="D575" s="6"/>
      <c r="E575" s="6"/>
      <c r="F575" s="6"/>
      <c r="G575" s="19"/>
      <c r="H575" s="6"/>
      <c r="I575" s="6"/>
      <c r="J575" s="6"/>
      <c r="K575" s="6"/>
      <c r="L575" s="6"/>
      <c r="M575" s="6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>
      <c r="B576" s="6"/>
      <c r="C576" s="19"/>
      <c r="D576" s="6"/>
      <c r="E576" s="6"/>
      <c r="F576" s="6"/>
      <c r="G576" s="19"/>
      <c r="H576" s="6"/>
      <c r="I576" s="6"/>
      <c r="J576" s="6"/>
      <c r="K576" s="6"/>
      <c r="L576" s="6"/>
      <c r="M576" s="6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>
      <c r="B577" s="6"/>
      <c r="C577" s="19"/>
      <c r="D577" s="6"/>
      <c r="E577" s="6"/>
      <c r="F577" s="6"/>
      <c r="G577" s="19"/>
      <c r="H577" s="6"/>
      <c r="I577" s="6"/>
      <c r="J577" s="6"/>
      <c r="K577" s="6"/>
      <c r="L577" s="6"/>
      <c r="M577" s="6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>
      <c r="B578" s="6"/>
      <c r="C578" s="19"/>
      <c r="D578" s="6"/>
      <c r="E578" s="6"/>
      <c r="F578" s="6"/>
      <c r="G578" s="19"/>
      <c r="H578" s="6"/>
      <c r="I578" s="6"/>
      <c r="J578" s="6"/>
      <c r="K578" s="6"/>
      <c r="L578" s="6"/>
      <c r="M578" s="6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>
      <c r="B579" s="6"/>
      <c r="C579" s="19"/>
      <c r="D579" s="6"/>
      <c r="E579" s="6"/>
      <c r="F579" s="6"/>
      <c r="G579" s="19"/>
      <c r="H579" s="6"/>
      <c r="I579" s="6"/>
      <c r="J579" s="6"/>
      <c r="K579" s="6"/>
      <c r="L579" s="6"/>
      <c r="M579" s="6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>
      <c r="B580" s="6"/>
      <c r="C580" s="19"/>
      <c r="D580" s="6"/>
      <c r="E580" s="6"/>
      <c r="F580" s="6"/>
      <c r="G580" s="19"/>
      <c r="H580" s="6"/>
      <c r="I580" s="6"/>
      <c r="J580" s="6"/>
      <c r="K580" s="6"/>
      <c r="L580" s="6"/>
      <c r="M580" s="6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>
      <c r="B581" s="6"/>
      <c r="C581" s="19"/>
      <c r="D581" s="6"/>
      <c r="E581" s="6"/>
      <c r="F581" s="6"/>
      <c r="G581" s="19"/>
      <c r="H581" s="6"/>
      <c r="I581" s="6"/>
      <c r="J581" s="6"/>
      <c r="K581" s="6"/>
      <c r="L581" s="6"/>
      <c r="M581" s="6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>
      <c r="B582" s="6"/>
      <c r="C582" s="19"/>
      <c r="D582" s="6"/>
      <c r="E582" s="6"/>
      <c r="F582" s="6"/>
      <c r="G582" s="19"/>
      <c r="H582" s="6"/>
      <c r="I582" s="6"/>
      <c r="J582" s="6"/>
      <c r="K582" s="6"/>
      <c r="L582" s="6"/>
      <c r="M582" s="6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>
      <c r="B583" s="6"/>
      <c r="C583" s="19"/>
      <c r="D583" s="6"/>
      <c r="E583" s="6"/>
      <c r="F583" s="6"/>
      <c r="G583" s="19"/>
      <c r="H583" s="6"/>
      <c r="I583" s="6"/>
      <c r="J583" s="6"/>
      <c r="K583" s="6"/>
      <c r="L583" s="6"/>
      <c r="M583" s="6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>
      <c r="B584" s="6"/>
      <c r="C584" s="19"/>
      <c r="D584" s="6"/>
      <c r="E584" s="6"/>
      <c r="F584" s="6"/>
      <c r="G584" s="19"/>
      <c r="H584" s="6"/>
      <c r="I584" s="6"/>
      <c r="J584" s="6"/>
      <c r="K584" s="6"/>
      <c r="L584" s="6"/>
      <c r="M584" s="6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>
      <c r="B585" s="6"/>
      <c r="C585" s="19"/>
      <c r="D585" s="6"/>
      <c r="E585" s="6"/>
      <c r="F585" s="6"/>
      <c r="G585" s="19"/>
      <c r="H585" s="6"/>
      <c r="I585" s="6"/>
      <c r="J585" s="6"/>
      <c r="K585" s="6"/>
      <c r="L585" s="6"/>
      <c r="M585" s="6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>
      <c r="B586" s="6"/>
      <c r="C586" s="19"/>
      <c r="D586" s="6"/>
      <c r="E586" s="6"/>
      <c r="F586" s="6"/>
      <c r="G586" s="19"/>
      <c r="H586" s="6"/>
      <c r="I586" s="6"/>
      <c r="J586" s="6"/>
      <c r="K586" s="6"/>
      <c r="L586" s="6"/>
      <c r="M586" s="6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>
      <c r="B587" s="6"/>
      <c r="C587" s="19"/>
      <c r="D587" s="6"/>
      <c r="E587" s="6"/>
      <c r="F587" s="6"/>
      <c r="G587" s="19"/>
      <c r="H587" s="6"/>
      <c r="I587" s="6"/>
      <c r="J587" s="6"/>
      <c r="K587" s="6"/>
      <c r="L587" s="6"/>
      <c r="M587" s="6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>
      <c r="B588" s="6"/>
      <c r="C588" s="19"/>
      <c r="D588" s="6"/>
      <c r="E588" s="6"/>
      <c r="F588" s="6"/>
      <c r="G588" s="19"/>
      <c r="H588" s="6"/>
      <c r="I588" s="6"/>
      <c r="J588" s="6"/>
      <c r="K588" s="6"/>
      <c r="L588" s="6"/>
      <c r="M588" s="6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>
      <c r="B589" s="6"/>
      <c r="C589" s="19"/>
      <c r="D589" s="6"/>
      <c r="E589" s="6"/>
      <c r="F589" s="6"/>
      <c r="G589" s="19"/>
      <c r="H589" s="6"/>
      <c r="I589" s="6"/>
      <c r="J589" s="6"/>
      <c r="K589" s="6"/>
      <c r="L589" s="6"/>
      <c r="M589" s="6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>
      <c r="B590" s="6"/>
      <c r="C590" s="19"/>
      <c r="D590" s="6"/>
      <c r="E590" s="6"/>
      <c r="F590" s="6"/>
      <c r="G590" s="19"/>
      <c r="H590" s="6"/>
      <c r="I590" s="6"/>
      <c r="J590" s="6"/>
      <c r="K590" s="6"/>
      <c r="L590" s="6"/>
      <c r="M590" s="6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>
      <c r="B591" s="6"/>
      <c r="C591" s="19"/>
      <c r="D591" s="6"/>
      <c r="E591" s="6"/>
      <c r="F591" s="6"/>
      <c r="G591" s="19"/>
      <c r="H591" s="6"/>
      <c r="I591" s="6"/>
      <c r="J591" s="6"/>
      <c r="K591" s="6"/>
      <c r="L591" s="6"/>
      <c r="M591" s="6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>
      <c r="B592" s="6"/>
      <c r="C592" s="19"/>
      <c r="D592" s="6"/>
      <c r="E592" s="6"/>
      <c r="F592" s="6"/>
      <c r="G592" s="19"/>
      <c r="H592" s="6"/>
      <c r="I592" s="6"/>
      <c r="J592" s="6"/>
      <c r="K592" s="6"/>
      <c r="L592" s="6"/>
      <c r="M592" s="6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>
      <c r="B593" s="6"/>
      <c r="C593" s="19"/>
      <c r="D593" s="6"/>
      <c r="E593" s="6"/>
      <c r="F593" s="6"/>
      <c r="G593" s="19"/>
      <c r="H593" s="6"/>
      <c r="I593" s="6"/>
      <c r="J593" s="6"/>
      <c r="K593" s="6"/>
      <c r="L593" s="6"/>
      <c r="M593" s="6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>
      <c r="B594" s="6"/>
      <c r="C594" s="19"/>
      <c r="D594" s="6"/>
      <c r="E594" s="6"/>
      <c r="F594" s="6"/>
      <c r="G594" s="19"/>
      <c r="H594" s="6"/>
      <c r="I594" s="6"/>
      <c r="J594" s="6"/>
      <c r="K594" s="6"/>
      <c r="L594" s="6"/>
      <c r="M594" s="6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>
      <c r="B595" s="6"/>
      <c r="C595" s="19"/>
      <c r="D595" s="6"/>
      <c r="E595" s="6"/>
      <c r="F595" s="6"/>
      <c r="G595" s="19"/>
      <c r="H595" s="6"/>
      <c r="I595" s="6"/>
      <c r="J595" s="6"/>
      <c r="K595" s="6"/>
      <c r="L595" s="6"/>
      <c r="M595" s="6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>
      <c r="B596" s="6"/>
      <c r="C596" s="19"/>
      <c r="D596" s="6"/>
      <c r="E596" s="6"/>
      <c r="F596" s="6"/>
      <c r="G596" s="19"/>
      <c r="H596" s="6"/>
      <c r="I596" s="6"/>
      <c r="J596" s="6"/>
      <c r="K596" s="6"/>
      <c r="L596" s="6"/>
      <c r="M596" s="6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>
      <c r="B597" s="6"/>
      <c r="C597" s="19"/>
      <c r="D597" s="6"/>
      <c r="E597" s="6"/>
      <c r="F597" s="6"/>
      <c r="G597" s="19"/>
      <c r="H597" s="6"/>
      <c r="I597" s="6"/>
      <c r="J597" s="6"/>
      <c r="K597" s="6"/>
      <c r="L597" s="6"/>
      <c r="M597" s="6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>
      <c r="B598" s="6"/>
      <c r="C598" s="19"/>
      <c r="D598" s="6"/>
      <c r="E598" s="6"/>
      <c r="F598" s="6"/>
      <c r="G598" s="19"/>
      <c r="H598" s="6"/>
      <c r="I598" s="6"/>
      <c r="J598" s="6"/>
      <c r="K598" s="6"/>
      <c r="L598" s="6"/>
      <c r="M598" s="6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>
      <c r="B599" s="6"/>
      <c r="C599" s="19"/>
      <c r="D599" s="6"/>
      <c r="E599" s="6"/>
      <c r="F599" s="6"/>
      <c r="G599" s="19"/>
      <c r="H599" s="6"/>
      <c r="I599" s="6"/>
      <c r="J599" s="6"/>
      <c r="K599" s="6"/>
      <c r="L599" s="6"/>
      <c r="M599" s="6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>
      <c r="B600" s="6"/>
      <c r="C600" s="19"/>
      <c r="D600" s="6"/>
      <c r="E600" s="6"/>
      <c r="F600" s="6"/>
      <c r="G600" s="19"/>
      <c r="H600" s="6"/>
      <c r="I600" s="6"/>
      <c r="J600" s="6"/>
      <c r="K600" s="6"/>
      <c r="L600" s="6"/>
      <c r="M600" s="6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>
      <c r="B601" s="6"/>
      <c r="C601" s="19"/>
      <c r="D601" s="6"/>
      <c r="E601" s="6"/>
      <c r="F601" s="6"/>
      <c r="G601" s="19"/>
      <c r="H601" s="6"/>
      <c r="I601" s="6"/>
      <c r="J601" s="6"/>
      <c r="K601" s="6"/>
      <c r="L601" s="6"/>
      <c r="M601" s="6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>
      <c r="B602" s="6"/>
      <c r="C602" s="19"/>
      <c r="D602" s="6"/>
      <c r="E602" s="6"/>
      <c r="F602" s="6"/>
      <c r="G602" s="19"/>
      <c r="H602" s="6"/>
      <c r="I602" s="6"/>
      <c r="J602" s="6"/>
      <c r="K602" s="6"/>
      <c r="L602" s="6"/>
      <c r="M602" s="6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>
      <c r="B603" s="6"/>
      <c r="C603" s="19"/>
      <c r="D603" s="6"/>
      <c r="E603" s="6"/>
      <c r="F603" s="6"/>
      <c r="G603" s="19"/>
      <c r="H603" s="6"/>
      <c r="I603" s="6"/>
      <c r="J603" s="6"/>
      <c r="K603" s="6"/>
      <c r="L603" s="6"/>
      <c r="M603" s="6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>
      <c r="B604" s="6"/>
      <c r="C604" s="19"/>
      <c r="D604" s="6"/>
      <c r="E604" s="6"/>
      <c r="F604" s="6"/>
      <c r="G604" s="19"/>
      <c r="H604" s="6"/>
      <c r="I604" s="6"/>
      <c r="J604" s="6"/>
      <c r="K604" s="6"/>
      <c r="L604" s="6"/>
      <c r="M604" s="6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>
      <c r="B605" s="6"/>
      <c r="C605" s="19"/>
      <c r="D605" s="6"/>
      <c r="E605" s="6"/>
      <c r="F605" s="6"/>
      <c r="G605" s="19"/>
      <c r="H605" s="6"/>
      <c r="I605" s="6"/>
      <c r="J605" s="6"/>
      <c r="K605" s="6"/>
      <c r="L605" s="6"/>
      <c r="M605" s="6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>
      <c r="B606" s="6"/>
      <c r="C606" s="19"/>
      <c r="D606" s="6"/>
      <c r="E606" s="6"/>
      <c r="F606" s="6"/>
      <c r="G606" s="19"/>
      <c r="H606" s="6"/>
      <c r="I606" s="6"/>
      <c r="J606" s="6"/>
      <c r="K606" s="6"/>
      <c r="L606" s="6"/>
      <c r="M606" s="6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>
      <c r="B607" s="6"/>
      <c r="C607" s="19"/>
      <c r="D607" s="6"/>
      <c r="E607" s="6"/>
      <c r="F607" s="6"/>
      <c r="G607" s="19"/>
      <c r="H607" s="6"/>
      <c r="I607" s="6"/>
      <c r="J607" s="6"/>
      <c r="K607" s="6"/>
      <c r="L607" s="6"/>
      <c r="M607" s="6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>
      <c r="B608" s="6"/>
      <c r="C608" s="19"/>
      <c r="D608" s="6"/>
      <c r="E608" s="6"/>
      <c r="F608" s="6"/>
      <c r="G608" s="19"/>
      <c r="H608" s="6"/>
      <c r="I608" s="6"/>
      <c r="J608" s="6"/>
      <c r="K608" s="6"/>
      <c r="L608" s="6"/>
      <c r="M608" s="6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>
      <c r="B609" s="6"/>
      <c r="C609" s="19"/>
      <c r="D609" s="6"/>
      <c r="E609" s="6"/>
      <c r="F609" s="6"/>
      <c r="G609" s="19"/>
      <c r="H609" s="6"/>
      <c r="I609" s="6"/>
      <c r="J609" s="6"/>
      <c r="K609" s="6"/>
      <c r="L609" s="6"/>
      <c r="M609" s="6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>
      <c r="B610" s="6"/>
      <c r="C610" s="19"/>
      <c r="D610" s="6"/>
      <c r="E610" s="6"/>
      <c r="F610" s="6"/>
      <c r="G610" s="19"/>
      <c r="H610" s="6"/>
      <c r="I610" s="6"/>
      <c r="J610" s="6"/>
      <c r="K610" s="6"/>
      <c r="L610" s="6"/>
      <c r="M610" s="6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>
      <c r="B611" s="6"/>
      <c r="C611" s="19"/>
      <c r="D611" s="6"/>
      <c r="E611" s="6"/>
      <c r="F611" s="6"/>
      <c r="G611" s="19"/>
      <c r="H611" s="6"/>
      <c r="I611" s="6"/>
      <c r="J611" s="6"/>
      <c r="K611" s="6"/>
      <c r="L611" s="6"/>
      <c r="M611" s="6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>
      <c r="B612" s="6"/>
      <c r="C612" s="19"/>
      <c r="D612" s="6"/>
      <c r="E612" s="6"/>
      <c r="F612" s="6"/>
      <c r="G612" s="19"/>
      <c r="H612" s="6"/>
      <c r="I612" s="6"/>
      <c r="J612" s="6"/>
      <c r="K612" s="6"/>
      <c r="L612" s="6"/>
      <c r="M612" s="6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>
      <c r="B613" s="6"/>
      <c r="C613" s="19"/>
      <c r="D613" s="6"/>
      <c r="E613" s="6"/>
      <c r="F613" s="6"/>
      <c r="G613" s="19"/>
      <c r="H613" s="6"/>
      <c r="I613" s="6"/>
      <c r="J613" s="6"/>
      <c r="K613" s="6"/>
      <c r="L613" s="6"/>
      <c r="M613" s="6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>
      <c r="B614" s="6"/>
      <c r="C614" s="19"/>
      <c r="D614" s="6"/>
      <c r="E614" s="6"/>
      <c r="F614" s="6"/>
      <c r="G614" s="19"/>
      <c r="H614" s="6"/>
      <c r="I614" s="6"/>
      <c r="J614" s="6"/>
      <c r="K614" s="6"/>
      <c r="L614" s="6"/>
      <c r="M614" s="6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>
      <c r="B615" s="6"/>
      <c r="C615" s="19"/>
      <c r="D615" s="6"/>
      <c r="E615" s="6"/>
      <c r="F615" s="6"/>
      <c r="G615" s="19"/>
      <c r="H615" s="6"/>
      <c r="I615" s="6"/>
      <c r="J615" s="6"/>
      <c r="K615" s="6"/>
      <c r="L615" s="6"/>
      <c r="M615" s="6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>
      <c r="B616" s="6"/>
      <c r="C616" s="19"/>
      <c r="D616" s="6"/>
      <c r="E616" s="6"/>
      <c r="F616" s="6"/>
      <c r="G616" s="19"/>
      <c r="H616" s="6"/>
      <c r="I616" s="6"/>
      <c r="J616" s="6"/>
      <c r="K616" s="6"/>
      <c r="L616" s="6"/>
      <c r="M616" s="6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>
      <c r="B617" s="6"/>
      <c r="C617" s="19"/>
      <c r="D617" s="6"/>
      <c r="E617" s="6"/>
      <c r="F617" s="6"/>
      <c r="G617" s="19"/>
      <c r="H617" s="6"/>
      <c r="I617" s="6"/>
      <c r="J617" s="6"/>
      <c r="K617" s="6"/>
      <c r="L617" s="6"/>
      <c r="M617" s="6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>
      <c r="B618" s="6"/>
      <c r="C618" s="19"/>
      <c r="D618" s="6"/>
      <c r="E618" s="6"/>
      <c r="F618" s="6"/>
      <c r="G618" s="19"/>
      <c r="H618" s="6"/>
      <c r="I618" s="6"/>
      <c r="J618" s="6"/>
      <c r="K618" s="6"/>
      <c r="L618" s="6"/>
      <c r="M618" s="6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>
      <c r="B619" s="6"/>
      <c r="C619" s="19"/>
      <c r="D619" s="6"/>
      <c r="E619" s="6"/>
      <c r="F619" s="6"/>
      <c r="G619" s="19"/>
      <c r="H619" s="6"/>
      <c r="I619" s="6"/>
      <c r="J619" s="6"/>
      <c r="K619" s="6"/>
      <c r="L619" s="6"/>
      <c r="M619" s="6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>
      <c r="B620" s="6"/>
      <c r="C620" s="19"/>
      <c r="D620" s="6"/>
      <c r="E620" s="6"/>
      <c r="F620" s="6"/>
      <c r="G620" s="19"/>
      <c r="H620" s="6"/>
      <c r="I620" s="6"/>
      <c r="J620" s="6"/>
      <c r="K620" s="6"/>
      <c r="L620" s="6"/>
      <c r="M620" s="6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>
      <c r="B621" s="6"/>
      <c r="C621" s="19"/>
      <c r="D621" s="6"/>
      <c r="E621" s="6"/>
      <c r="F621" s="6"/>
      <c r="G621" s="19"/>
      <c r="H621" s="6"/>
      <c r="I621" s="6"/>
      <c r="J621" s="6"/>
      <c r="K621" s="6"/>
      <c r="L621" s="6"/>
      <c r="M621" s="6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>
      <c r="B622" s="6"/>
      <c r="C622" s="19"/>
      <c r="D622" s="6"/>
      <c r="E622" s="6"/>
      <c r="F622" s="6"/>
      <c r="G622" s="19"/>
      <c r="H622" s="6"/>
      <c r="I622" s="6"/>
      <c r="J622" s="6"/>
      <c r="K622" s="6"/>
      <c r="L622" s="6"/>
      <c r="M622" s="6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>
      <c r="B623" s="6"/>
      <c r="C623" s="19"/>
      <c r="D623" s="6"/>
      <c r="E623" s="6"/>
      <c r="F623" s="6"/>
      <c r="G623" s="19"/>
      <c r="H623" s="6"/>
      <c r="I623" s="6"/>
      <c r="J623" s="6"/>
      <c r="K623" s="6"/>
      <c r="L623" s="6"/>
      <c r="M623" s="6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>
      <c r="B624" s="6"/>
      <c r="C624" s="19"/>
      <c r="D624" s="6"/>
      <c r="E624" s="6"/>
      <c r="F624" s="6"/>
      <c r="G624" s="19"/>
      <c r="H624" s="6"/>
      <c r="I624" s="6"/>
      <c r="J624" s="6"/>
      <c r="K624" s="6"/>
      <c r="L624" s="6"/>
      <c r="M624" s="6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>
      <c r="B625" s="6"/>
      <c r="C625" s="19"/>
      <c r="D625" s="6"/>
      <c r="E625" s="6"/>
      <c r="F625" s="6"/>
      <c r="G625" s="19"/>
      <c r="H625" s="6"/>
      <c r="I625" s="6"/>
      <c r="J625" s="6"/>
      <c r="K625" s="6"/>
      <c r="L625" s="6"/>
      <c r="M625" s="6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>
      <c r="B626" s="6"/>
      <c r="C626" s="19"/>
      <c r="D626" s="6"/>
      <c r="E626" s="6"/>
      <c r="F626" s="6"/>
      <c r="G626" s="19"/>
      <c r="H626" s="6"/>
      <c r="I626" s="6"/>
      <c r="J626" s="6"/>
      <c r="K626" s="6"/>
      <c r="L626" s="6"/>
      <c r="M626" s="6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>
      <c r="B627" s="6"/>
      <c r="C627" s="19"/>
      <c r="D627" s="6"/>
      <c r="E627" s="6"/>
      <c r="F627" s="6"/>
      <c r="G627" s="19"/>
      <c r="H627" s="6"/>
      <c r="I627" s="6"/>
      <c r="J627" s="6"/>
      <c r="K627" s="6"/>
      <c r="L627" s="6"/>
      <c r="M627" s="6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>
      <c r="B628" s="6"/>
      <c r="C628" s="19"/>
      <c r="D628" s="6"/>
      <c r="E628" s="6"/>
      <c r="F628" s="6"/>
      <c r="G628" s="19"/>
      <c r="H628" s="6"/>
      <c r="I628" s="6"/>
      <c r="J628" s="6"/>
      <c r="K628" s="6"/>
      <c r="L628" s="6"/>
      <c r="M628" s="6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>
      <c r="B629" s="6"/>
      <c r="C629" s="19"/>
      <c r="D629" s="6"/>
      <c r="E629" s="6"/>
      <c r="F629" s="6"/>
      <c r="G629" s="19"/>
      <c r="H629" s="6"/>
      <c r="I629" s="6"/>
      <c r="J629" s="6"/>
      <c r="K629" s="6"/>
      <c r="L629" s="6"/>
      <c r="M629" s="6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>
      <c r="B630" s="6"/>
      <c r="C630" s="19"/>
      <c r="D630" s="6"/>
      <c r="E630" s="6"/>
      <c r="F630" s="6"/>
      <c r="G630" s="19"/>
      <c r="H630" s="6"/>
      <c r="I630" s="6"/>
      <c r="J630" s="6"/>
      <c r="K630" s="6"/>
      <c r="L630" s="6"/>
      <c r="M630" s="6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>
      <c r="B631" s="6"/>
      <c r="C631" s="19"/>
      <c r="D631" s="6"/>
      <c r="E631" s="6"/>
      <c r="F631" s="6"/>
      <c r="G631" s="19"/>
      <c r="H631" s="6"/>
      <c r="I631" s="6"/>
      <c r="J631" s="6"/>
      <c r="K631" s="6"/>
      <c r="L631" s="6"/>
      <c r="M631" s="6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>
      <c r="B632" s="6"/>
      <c r="C632" s="19"/>
      <c r="D632" s="6"/>
      <c r="E632" s="6"/>
      <c r="F632" s="6"/>
      <c r="G632" s="19"/>
      <c r="H632" s="6"/>
      <c r="I632" s="6"/>
      <c r="J632" s="6"/>
      <c r="K632" s="6"/>
      <c r="L632" s="6"/>
      <c r="M632" s="6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>
      <c r="B633" s="6"/>
      <c r="C633" s="19"/>
      <c r="D633" s="6"/>
      <c r="E633" s="6"/>
      <c r="F633" s="6"/>
      <c r="G633" s="19"/>
      <c r="H633" s="6"/>
      <c r="I633" s="6"/>
      <c r="J633" s="6"/>
      <c r="K633" s="6"/>
      <c r="L633" s="6"/>
      <c r="M633" s="6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>
      <c r="B634" s="6"/>
      <c r="C634" s="19"/>
      <c r="D634" s="6"/>
      <c r="E634" s="6"/>
      <c r="F634" s="6"/>
      <c r="G634" s="19"/>
      <c r="H634" s="6"/>
      <c r="I634" s="6"/>
      <c r="J634" s="6"/>
      <c r="K634" s="6"/>
      <c r="L634" s="6"/>
      <c r="M634" s="6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>
      <c r="B635" s="6"/>
      <c r="C635" s="19"/>
      <c r="D635" s="6"/>
      <c r="E635" s="6"/>
      <c r="F635" s="6"/>
      <c r="G635" s="19"/>
      <c r="H635" s="6"/>
      <c r="I635" s="6"/>
      <c r="J635" s="6"/>
      <c r="K635" s="6"/>
      <c r="L635" s="6"/>
      <c r="M635" s="6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>
      <c r="B636" s="6"/>
      <c r="C636" s="19"/>
      <c r="D636" s="6"/>
      <c r="E636" s="6"/>
      <c r="F636" s="6"/>
      <c r="G636" s="19"/>
      <c r="H636" s="6"/>
      <c r="I636" s="6"/>
      <c r="J636" s="6"/>
      <c r="K636" s="6"/>
      <c r="L636" s="6"/>
      <c r="M636" s="6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>
      <c r="B637" s="6"/>
      <c r="C637" s="19"/>
      <c r="D637" s="6"/>
      <c r="E637" s="6"/>
      <c r="F637" s="6"/>
      <c r="G637" s="19"/>
      <c r="H637" s="6"/>
      <c r="I637" s="6"/>
      <c r="J637" s="6"/>
      <c r="K637" s="6"/>
      <c r="L637" s="6"/>
      <c r="M637" s="6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>
      <c r="B638" s="6"/>
      <c r="C638" s="19"/>
      <c r="D638" s="6"/>
      <c r="E638" s="6"/>
      <c r="F638" s="6"/>
      <c r="G638" s="19"/>
      <c r="H638" s="6"/>
      <c r="I638" s="6"/>
      <c r="J638" s="6"/>
      <c r="K638" s="6"/>
      <c r="L638" s="6"/>
      <c r="M638" s="6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>
      <c r="B639" s="6"/>
      <c r="C639" s="19"/>
      <c r="D639" s="6"/>
      <c r="E639" s="6"/>
      <c r="F639" s="6"/>
      <c r="G639" s="19"/>
      <c r="H639" s="6"/>
      <c r="I639" s="6"/>
      <c r="J639" s="6"/>
      <c r="K639" s="6"/>
      <c r="L639" s="6"/>
      <c r="M639" s="6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>
      <c r="B640" s="6"/>
      <c r="C640" s="19"/>
      <c r="D640" s="6"/>
      <c r="E640" s="6"/>
      <c r="F640" s="6"/>
      <c r="G640" s="19"/>
      <c r="H640" s="6"/>
      <c r="I640" s="6"/>
      <c r="J640" s="6"/>
      <c r="K640" s="6"/>
      <c r="L640" s="6"/>
      <c r="M640" s="6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>
      <c r="B641" s="6"/>
      <c r="C641" s="19"/>
      <c r="D641" s="6"/>
      <c r="E641" s="6"/>
      <c r="F641" s="6"/>
      <c r="G641" s="19"/>
      <c r="H641" s="6"/>
      <c r="I641" s="6"/>
      <c r="J641" s="6"/>
      <c r="K641" s="6"/>
      <c r="L641" s="6"/>
      <c r="M641" s="6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>
      <c r="B642" s="6"/>
      <c r="C642" s="19"/>
      <c r="D642" s="6"/>
      <c r="E642" s="6"/>
      <c r="F642" s="6"/>
      <c r="G642" s="19"/>
      <c r="H642" s="6"/>
      <c r="I642" s="6"/>
      <c r="J642" s="6"/>
      <c r="K642" s="6"/>
      <c r="L642" s="6"/>
      <c r="M642" s="6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>
      <c r="B643" s="6"/>
      <c r="C643" s="19"/>
      <c r="D643" s="6"/>
      <c r="E643" s="6"/>
      <c r="F643" s="6"/>
      <c r="G643" s="19"/>
      <c r="H643" s="6"/>
      <c r="I643" s="6"/>
      <c r="J643" s="6"/>
      <c r="K643" s="6"/>
      <c r="L643" s="6"/>
      <c r="M643" s="6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>
      <c r="B644" s="6"/>
      <c r="C644" s="19"/>
      <c r="D644" s="6"/>
      <c r="E644" s="6"/>
      <c r="F644" s="6"/>
      <c r="G644" s="19"/>
      <c r="H644" s="6"/>
      <c r="I644" s="6"/>
      <c r="J644" s="6"/>
      <c r="K644" s="6"/>
      <c r="L644" s="6"/>
      <c r="M644" s="6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>
      <c r="B645" s="6"/>
      <c r="C645" s="19"/>
      <c r="D645" s="6"/>
      <c r="E645" s="6"/>
      <c r="F645" s="6"/>
      <c r="G645" s="19"/>
      <c r="H645" s="6"/>
      <c r="I645" s="6"/>
      <c r="J645" s="6"/>
      <c r="K645" s="6"/>
      <c r="L645" s="6"/>
      <c r="M645" s="6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>
      <c r="B646" s="6"/>
      <c r="C646" s="19"/>
      <c r="D646" s="6"/>
      <c r="E646" s="6"/>
      <c r="F646" s="6"/>
      <c r="G646" s="19"/>
      <c r="H646" s="6"/>
      <c r="I646" s="6"/>
      <c r="J646" s="6"/>
      <c r="K646" s="6"/>
      <c r="L646" s="6"/>
      <c r="M646" s="6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>
      <c r="B647" s="6"/>
      <c r="C647" s="19"/>
      <c r="D647" s="6"/>
      <c r="E647" s="6"/>
      <c r="F647" s="6"/>
      <c r="G647" s="19"/>
      <c r="H647" s="6"/>
      <c r="I647" s="6"/>
      <c r="J647" s="6"/>
      <c r="K647" s="6"/>
      <c r="L647" s="6"/>
      <c r="M647" s="6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>
      <c r="B648" s="6"/>
      <c r="C648" s="19"/>
      <c r="D648" s="6"/>
      <c r="E648" s="6"/>
      <c r="F648" s="6"/>
      <c r="G648" s="19"/>
      <c r="H648" s="6"/>
      <c r="I648" s="6"/>
      <c r="J648" s="6"/>
      <c r="K648" s="6"/>
      <c r="L648" s="6"/>
      <c r="M648" s="6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>
      <c r="B649" s="6"/>
      <c r="C649" s="19"/>
      <c r="D649" s="6"/>
      <c r="E649" s="6"/>
      <c r="F649" s="6"/>
      <c r="G649" s="19"/>
      <c r="H649" s="6"/>
      <c r="I649" s="6"/>
      <c r="J649" s="6"/>
      <c r="K649" s="6"/>
      <c r="L649" s="6"/>
      <c r="M649" s="6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>
      <c r="B650" s="6"/>
      <c r="C650" s="19"/>
      <c r="D650" s="6"/>
      <c r="E650" s="6"/>
      <c r="F650" s="6"/>
      <c r="G650" s="19"/>
      <c r="H650" s="6"/>
      <c r="I650" s="6"/>
      <c r="J650" s="6"/>
      <c r="K650" s="6"/>
      <c r="L650" s="6"/>
      <c r="M650" s="6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>
      <c r="B651" s="6"/>
      <c r="C651" s="19"/>
      <c r="D651" s="6"/>
      <c r="E651" s="6"/>
      <c r="F651" s="6"/>
      <c r="G651" s="19"/>
      <c r="H651" s="6"/>
      <c r="I651" s="6"/>
      <c r="J651" s="6"/>
      <c r="K651" s="6"/>
      <c r="L651" s="6"/>
      <c r="M651" s="6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>
      <c r="B652" s="6"/>
      <c r="C652" s="19"/>
      <c r="D652" s="6"/>
      <c r="E652" s="6"/>
      <c r="F652" s="6"/>
      <c r="G652" s="19"/>
      <c r="H652" s="6"/>
      <c r="I652" s="6"/>
      <c r="J652" s="6"/>
      <c r="K652" s="6"/>
      <c r="L652" s="6"/>
      <c r="M652" s="6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>
      <c r="B653" s="6"/>
      <c r="C653" s="19"/>
      <c r="D653" s="6"/>
      <c r="E653" s="6"/>
      <c r="F653" s="6"/>
      <c r="G653" s="19"/>
      <c r="H653" s="6"/>
      <c r="I653" s="6"/>
      <c r="J653" s="6"/>
      <c r="K653" s="6"/>
      <c r="L653" s="6"/>
      <c r="M653" s="6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>
      <c r="B654" s="6"/>
      <c r="C654" s="19"/>
      <c r="D654" s="6"/>
      <c r="E654" s="6"/>
      <c r="F654" s="6"/>
      <c r="G654" s="19"/>
      <c r="H654" s="6"/>
      <c r="I654" s="6"/>
      <c r="J654" s="6"/>
      <c r="K654" s="6"/>
      <c r="L654" s="6"/>
      <c r="M654" s="6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>
      <c r="B655" s="6"/>
      <c r="C655" s="19"/>
      <c r="D655" s="6"/>
      <c r="E655" s="6"/>
      <c r="F655" s="6"/>
      <c r="G655" s="19"/>
      <c r="H655" s="6"/>
      <c r="I655" s="6"/>
      <c r="J655" s="6"/>
      <c r="K655" s="6"/>
      <c r="L655" s="6"/>
      <c r="M655" s="6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>
      <c r="B656" s="6"/>
      <c r="C656" s="19"/>
      <c r="D656" s="6"/>
      <c r="E656" s="6"/>
      <c r="F656" s="6"/>
      <c r="G656" s="19"/>
      <c r="H656" s="6"/>
      <c r="I656" s="6"/>
      <c r="J656" s="6"/>
      <c r="K656" s="6"/>
      <c r="L656" s="6"/>
      <c r="M656" s="6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>
      <c r="B657" s="6"/>
      <c r="C657" s="19"/>
      <c r="D657" s="6"/>
      <c r="E657" s="6"/>
      <c r="F657" s="6"/>
      <c r="G657" s="19"/>
      <c r="H657" s="6"/>
      <c r="I657" s="6"/>
      <c r="J657" s="6"/>
      <c r="K657" s="6"/>
      <c r="L657" s="6"/>
      <c r="M657" s="6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>
      <c r="B658" s="6"/>
      <c r="C658" s="19"/>
      <c r="D658" s="6"/>
      <c r="E658" s="6"/>
      <c r="F658" s="6"/>
      <c r="G658" s="19"/>
      <c r="H658" s="6"/>
      <c r="I658" s="6"/>
      <c r="J658" s="6"/>
      <c r="K658" s="6"/>
      <c r="L658" s="6"/>
      <c r="M658" s="6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>
      <c r="B659" s="6"/>
      <c r="C659" s="19"/>
      <c r="D659" s="6"/>
      <c r="E659" s="6"/>
      <c r="F659" s="6"/>
      <c r="G659" s="19"/>
      <c r="H659" s="6"/>
      <c r="I659" s="6"/>
      <c r="J659" s="6"/>
      <c r="K659" s="6"/>
      <c r="L659" s="6"/>
      <c r="M659" s="6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>
      <c r="B660" s="6"/>
      <c r="C660" s="19"/>
      <c r="D660" s="6"/>
      <c r="E660" s="6"/>
      <c r="F660" s="6"/>
      <c r="G660" s="19"/>
      <c r="H660" s="6"/>
      <c r="I660" s="6"/>
      <c r="J660" s="6"/>
      <c r="K660" s="6"/>
      <c r="L660" s="6"/>
      <c r="M660" s="6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>
      <c r="B661" s="6"/>
      <c r="C661" s="19"/>
      <c r="D661" s="6"/>
      <c r="E661" s="6"/>
      <c r="F661" s="6"/>
      <c r="G661" s="19"/>
      <c r="H661" s="6"/>
      <c r="I661" s="6"/>
      <c r="J661" s="6"/>
      <c r="K661" s="6"/>
      <c r="L661" s="6"/>
      <c r="M661" s="6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>
      <c r="B662" s="6"/>
      <c r="C662" s="19"/>
      <c r="D662" s="6"/>
      <c r="E662" s="6"/>
      <c r="F662" s="6"/>
      <c r="G662" s="19"/>
      <c r="H662" s="6"/>
      <c r="I662" s="6"/>
      <c r="J662" s="6"/>
      <c r="K662" s="6"/>
      <c r="L662" s="6"/>
      <c r="M662" s="6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>
      <c r="B663" s="6"/>
      <c r="C663" s="19"/>
      <c r="D663" s="6"/>
      <c r="E663" s="6"/>
      <c r="F663" s="6"/>
      <c r="G663" s="19"/>
      <c r="H663" s="6"/>
      <c r="I663" s="6"/>
      <c r="J663" s="6"/>
      <c r="K663" s="6"/>
      <c r="L663" s="6"/>
      <c r="M663" s="6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>
      <c r="B664" s="6"/>
      <c r="C664" s="19"/>
      <c r="D664" s="6"/>
      <c r="E664" s="6"/>
      <c r="F664" s="6"/>
      <c r="G664" s="19"/>
      <c r="H664" s="6"/>
      <c r="I664" s="6"/>
      <c r="J664" s="6"/>
      <c r="K664" s="6"/>
      <c r="L664" s="6"/>
      <c r="M664" s="6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>
      <c r="B665" s="6"/>
      <c r="C665" s="19"/>
      <c r="D665" s="6"/>
      <c r="E665" s="6"/>
      <c r="F665" s="6"/>
      <c r="G665" s="19"/>
      <c r="H665" s="6"/>
      <c r="I665" s="6"/>
      <c r="J665" s="6"/>
      <c r="K665" s="6"/>
      <c r="L665" s="6"/>
      <c r="M665" s="6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>
      <c r="B666" s="6"/>
      <c r="C666" s="19"/>
      <c r="D666" s="6"/>
      <c r="E666" s="6"/>
      <c r="F666" s="6"/>
      <c r="G666" s="19"/>
      <c r="H666" s="6"/>
      <c r="I666" s="6"/>
      <c r="J666" s="6"/>
      <c r="K666" s="6"/>
      <c r="L666" s="6"/>
      <c r="M666" s="6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>
      <c r="B667" s="6"/>
      <c r="C667" s="19"/>
      <c r="D667" s="6"/>
      <c r="E667" s="6"/>
      <c r="F667" s="6"/>
      <c r="G667" s="19"/>
      <c r="H667" s="6"/>
      <c r="I667" s="6"/>
      <c r="J667" s="6"/>
      <c r="K667" s="6"/>
      <c r="L667" s="6"/>
      <c r="M667" s="6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>
      <c r="B668" s="6"/>
      <c r="C668" s="19"/>
      <c r="D668" s="6"/>
      <c r="E668" s="6"/>
      <c r="F668" s="6"/>
      <c r="G668" s="19"/>
      <c r="H668" s="6"/>
      <c r="I668" s="6"/>
      <c r="J668" s="6"/>
      <c r="K668" s="6"/>
      <c r="L668" s="6"/>
      <c r="M668" s="6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>
      <c r="B669" s="6"/>
      <c r="C669" s="19"/>
      <c r="D669" s="6"/>
      <c r="E669" s="6"/>
      <c r="F669" s="6"/>
      <c r="G669" s="19"/>
      <c r="H669" s="6"/>
      <c r="I669" s="6"/>
      <c r="J669" s="6"/>
      <c r="K669" s="6"/>
      <c r="L669" s="6"/>
      <c r="M669" s="6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>
      <c r="B670" s="6"/>
      <c r="C670" s="19"/>
      <c r="D670" s="6"/>
      <c r="E670" s="6"/>
      <c r="F670" s="6"/>
      <c r="G670" s="19"/>
      <c r="H670" s="6"/>
      <c r="I670" s="6"/>
      <c r="J670" s="6"/>
      <c r="K670" s="6"/>
      <c r="L670" s="6"/>
      <c r="M670" s="6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>
      <c r="B671" s="6"/>
      <c r="C671" s="19"/>
      <c r="D671" s="6"/>
      <c r="E671" s="6"/>
      <c r="F671" s="6"/>
      <c r="G671" s="19"/>
      <c r="H671" s="6"/>
      <c r="I671" s="6"/>
      <c r="J671" s="6"/>
      <c r="K671" s="6"/>
      <c r="L671" s="6"/>
      <c r="M671" s="6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>
      <c r="B672" s="6"/>
      <c r="C672" s="19"/>
      <c r="D672" s="6"/>
      <c r="E672" s="6"/>
      <c r="F672" s="6"/>
      <c r="G672" s="19"/>
      <c r="H672" s="6"/>
      <c r="I672" s="6"/>
      <c r="J672" s="6"/>
      <c r="K672" s="6"/>
      <c r="L672" s="6"/>
      <c r="M672" s="6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>
      <c r="B673" s="6"/>
      <c r="C673" s="19"/>
      <c r="D673" s="6"/>
      <c r="E673" s="6"/>
      <c r="F673" s="6"/>
      <c r="G673" s="19"/>
      <c r="H673" s="6"/>
      <c r="I673" s="6"/>
      <c r="J673" s="6"/>
      <c r="K673" s="6"/>
      <c r="L673" s="6"/>
      <c r="M673" s="6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>
      <c r="B674" s="6"/>
      <c r="C674" s="19"/>
      <c r="D674" s="6"/>
      <c r="E674" s="6"/>
      <c r="F674" s="6"/>
      <c r="G674" s="19"/>
      <c r="H674" s="6"/>
      <c r="I674" s="6"/>
      <c r="J674" s="6"/>
      <c r="K674" s="6"/>
      <c r="L674" s="6"/>
      <c r="M674" s="6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>
      <c r="B675" s="6"/>
      <c r="C675" s="19"/>
      <c r="D675" s="6"/>
      <c r="E675" s="6"/>
      <c r="F675" s="6"/>
      <c r="G675" s="19"/>
      <c r="H675" s="6"/>
      <c r="I675" s="6"/>
      <c r="J675" s="6"/>
      <c r="K675" s="6"/>
      <c r="L675" s="6"/>
      <c r="M675" s="6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>
      <c r="B676" s="6"/>
      <c r="C676" s="19"/>
      <c r="D676" s="6"/>
      <c r="E676" s="6"/>
      <c r="F676" s="6"/>
      <c r="G676" s="19"/>
      <c r="H676" s="6"/>
      <c r="I676" s="6"/>
      <c r="J676" s="6"/>
      <c r="K676" s="6"/>
      <c r="L676" s="6"/>
      <c r="M676" s="6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>
      <c r="B677" s="6"/>
      <c r="C677" s="19"/>
      <c r="D677" s="6"/>
      <c r="E677" s="6"/>
      <c r="F677" s="6"/>
      <c r="G677" s="19"/>
      <c r="H677" s="6"/>
      <c r="I677" s="6"/>
      <c r="J677" s="6"/>
      <c r="K677" s="6"/>
      <c r="L677" s="6"/>
      <c r="M677" s="6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>
      <c r="B678" s="6"/>
      <c r="C678" s="19"/>
      <c r="D678" s="6"/>
      <c r="E678" s="6"/>
      <c r="F678" s="6"/>
      <c r="G678" s="19"/>
      <c r="H678" s="6"/>
      <c r="I678" s="6"/>
      <c r="J678" s="6"/>
      <c r="K678" s="6"/>
      <c r="L678" s="6"/>
      <c r="M678" s="6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>
      <c r="B679" s="6"/>
      <c r="C679" s="19"/>
      <c r="D679" s="6"/>
      <c r="E679" s="6"/>
      <c r="F679" s="6"/>
      <c r="G679" s="19"/>
      <c r="H679" s="6"/>
      <c r="I679" s="6"/>
      <c r="J679" s="6"/>
      <c r="K679" s="6"/>
      <c r="L679" s="6"/>
      <c r="M679" s="6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>
      <c r="B680" s="6"/>
      <c r="C680" s="19"/>
      <c r="D680" s="6"/>
      <c r="E680" s="6"/>
      <c r="F680" s="6"/>
      <c r="G680" s="19"/>
      <c r="H680" s="6"/>
      <c r="I680" s="6"/>
      <c r="J680" s="6"/>
      <c r="K680" s="6"/>
      <c r="L680" s="6"/>
      <c r="M680" s="6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>
      <c r="B681" s="6"/>
      <c r="C681" s="19"/>
      <c r="D681" s="6"/>
      <c r="E681" s="6"/>
      <c r="F681" s="6"/>
      <c r="G681" s="19"/>
      <c r="H681" s="6"/>
      <c r="I681" s="6"/>
      <c r="J681" s="6"/>
      <c r="K681" s="6"/>
      <c r="L681" s="6"/>
      <c r="M681" s="6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>
      <c r="B682" s="6"/>
      <c r="C682" s="19"/>
      <c r="D682" s="6"/>
      <c r="E682" s="6"/>
      <c r="F682" s="6"/>
      <c r="G682" s="19"/>
      <c r="H682" s="6"/>
      <c r="I682" s="6"/>
      <c r="J682" s="6"/>
      <c r="K682" s="6"/>
      <c r="L682" s="6"/>
      <c r="M682" s="6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>
      <c r="B683" s="6"/>
      <c r="C683" s="19"/>
      <c r="D683" s="6"/>
      <c r="E683" s="6"/>
      <c r="F683" s="6"/>
      <c r="G683" s="19"/>
      <c r="H683" s="6"/>
      <c r="I683" s="6"/>
      <c r="J683" s="6"/>
      <c r="K683" s="6"/>
      <c r="L683" s="6"/>
      <c r="M683" s="6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>
      <c r="B684" s="6"/>
      <c r="C684" s="19"/>
      <c r="D684" s="6"/>
      <c r="E684" s="6"/>
      <c r="F684" s="6"/>
      <c r="G684" s="19"/>
      <c r="H684" s="6"/>
      <c r="I684" s="6"/>
      <c r="J684" s="6"/>
      <c r="K684" s="6"/>
      <c r="L684" s="6"/>
      <c r="M684" s="6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>
      <c r="B685" s="6"/>
      <c r="C685" s="19"/>
      <c r="D685" s="6"/>
      <c r="E685" s="6"/>
      <c r="F685" s="6"/>
      <c r="G685" s="19"/>
      <c r="H685" s="6"/>
      <c r="I685" s="6"/>
      <c r="J685" s="6"/>
      <c r="K685" s="6"/>
      <c r="L685" s="6"/>
      <c r="M685" s="6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>
      <c r="B686" s="6"/>
      <c r="C686" s="19"/>
      <c r="D686" s="6"/>
      <c r="E686" s="6"/>
      <c r="F686" s="6"/>
      <c r="G686" s="19"/>
      <c r="H686" s="6"/>
      <c r="I686" s="6"/>
      <c r="J686" s="6"/>
      <c r="K686" s="6"/>
      <c r="L686" s="6"/>
      <c r="M686" s="6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>
      <c r="B687" s="6"/>
      <c r="C687" s="19"/>
      <c r="D687" s="6"/>
      <c r="E687" s="6"/>
      <c r="F687" s="6"/>
      <c r="G687" s="19"/>
      <c r="H687" s="6"/>
      <c r="I687" s="6"/>
      <c r="J687" s="6"/>
      <c r="K687" s="6"/>
      <c r="L687" s="6"/>
      <c r="M687" s="6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>
      <c r="B688" s="6"/>
      <c r="C688" s="19"/>
      <c r="D688" s="6"/>
      <c r="E688" s="6"/>
      <c r="F688" s="6"/>
      <c r="G688" s="19"/>
      <c r="H688" s="6"/>
      <c r="I688" s="6"/>
      <c r="J688" s="6"/>
      <c r="K688" s="6"/>
      <c r="L688" s="6"/>
      <c r="M688" s="6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>
      <c r="B689" s="6"/>
      <c r="C689" s="19"/>
      <c r="D689" s="6"/>
      <c r="E689" s="6"/>
      <c r="F689" s="6"/>
      <c r="G689" s="19"/>
      <c r="H689" s="6"/>
      <c r="I689" s="6"/>
      <c r="J689" s="6"/>
      <c r="K689" s="6"/>
      <c r="L689" s="6"/>
      <c r="M689" s="6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>
      <c r="B690" s="6"/>
      <c r="C690" s="19"/>
      <c r="D690" s="6"/>
      <c r="E690" s="6"/>
      <c r="F690" s="6"/>
      <c r="G690" s="19"/>
      <c r="H690" s="6"/>
      <c r="I690" s="6"/>
      <c r="J690" s="6"/>
      <c r="K690" s="6"/>
      <c r="L690" s="6"/>
      <c r="M690" s="6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>
      <c r="B691" s="6"/>
      <c r="C691" s="19"/>
      <c r="D691" s="6"/>
      <c r="E691" s="6"/>
      <c r="F691" s="6"/>
      <c r="G691" s="19"/>
      <c r="H691" s="6"/>
      <c r="I691" s="6"/>
      <c r="J691" s="6"/>
      <c r="K691" s="6"/>
      <c r="L691" s="6"/>
      <c r="M691" s="6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>
      <c r="B692" s="6"/>
      <c r="C692" s="19"/>
      <c r="D692" s="6"/>
      <c r="E692" s="6"/>
      <c r="F692" s="6"/>
      <c r="G692" s="19"/>
      <c r="H692" s="6"/>
      <c r="I692" s="6"/>
      <c r="J692" s="6"/>
      <c r="K692" s="6"/>
      <c r="L692" s="6"/>
      <c r="M692" s="6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>
      <c r="B693" s="6"/>
      <c r="C693" s="19"/>
      <c r="D693" s="6"/>
      <c r="E693" s="6"/>
      <c r="F693" s="6"/>
      <c r="G693" s="19"/>
      <c r="H693" s="6"/>
      <c r="I693" s="6"/>
      <c r="J693" s="6"/>
      <c r="K693" s="6"/>
      <c r="L693" s="6"/>
      <c r="M693" s="6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>
      <c r="B694" s="6"/>
      <c r="C694" s="19"/>
      <c r="D694" s="6"/>
      <c r="E694" s="6"/>
      <c r="F694" s="6"/>
      <c r="G694" s="19"/>
      <c r="H694" s="6"/>
      <c r="I694" s="6"/>
      <c r="J694" s="6"/>
      <c r="K694" s="6"/>
      <c r="L694" s="6"/>
      <c r="M694" s="6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>
      <c r="B695" s="6"/>
      <c r="C695" s="19"/>
      <c r="D695" s="6"/>
      <c r="E695" s="6"/>
      <c r="F695" s="6"/>
      <c r="G695" s="19"/>
      <c r="H695" s="6"/>
      <c r="I695" s="6"/>
      <c r="J695" s="6"/>
      <c r="K695" s="6"/>
      <c r="L695" s="6"/>
      <c r="M695" s="6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>
      <c r="B696" s="6"/>
      <c r="C696" s="19"/>
      <c r="D696" s="6"/>
      <c r="E696" s="6"/>
      <c r="F696" s="6"/>
      <c r="G696" s="19"/>
      <c r="H696" s="6"/>
      <c r="I696" s="6"/>
      <c r="J696" s="6"/>
      <c r="K696" s="6"/>
      <c r="L696" s="6"/>
      <c r="M696" s="6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>
      <c r="B697" s="6"/>
      <c r="C697" s="19"/>
      <c r="D697" s="6"/>
      <c r="E697" s="6"/>
      <c r="F697" s="6"/>
      <c r="G697" s="19"/>
      <c r="H697" s="6"/>
      <c r="I697" s="6"/>
      <c r="J697" s="6"/>
      <c r="K697" s="6"/>
      <c r="L697" s="6"/>
      <c r="M697" s="6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>
      <c r="B698" s="6"/>
      <c r="C698" s="19"/>
      <c r="D698" s="6"/>
      <c r="E698" s="6"/>
      <c r="F698" s="6"/>
      <c r="G698" s="19"/>
      <c r="H698" s="6"/>
      <c r="I698" s="6"/>
      <c r="J698" s="6"/>
      <c r="K698" s="6"/>
      <c r="L698" s="6"/>
      <c r="M698" s="6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>
      <c r="B699" s="6"/>
      <c r="C699" s="19"/>
      <c r="D699" s="6"/>
      <c r="E699" s="6"/>
      <c r="F699" s="6"/>
      <c r="G699" s="19"/>
      <c r="H699" s="6"/>
      <c r="I699" s="6"/>
      <c r="J699" s="6"/>
      <c r="K699" s="6"/>
      <c r="L699" s="6"/>
      <c r="M699" s="6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>
      <c r="B700" s="6"/>
      <c r="C700" s="19"/>
      <c r="D700" s="6"/>
      <c r="E700" s="6"/>
      <c r="F700" s="6"/>
      <c r="G700" s="19"/>
      <c r="H700" s="6"/>
      <c r="I700" s="6"/>
      <c r="J700" s="6"/>
      <c r="K700" s="6"/>
      <c r="L700" s="6"/>
      <c r="M700" s="6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>
      <c r="B701" s="6"/>
      <c r="C701" s="19"/>
      <c r="D701" s="6"/>
      <c r="E701" s="6"/>
      <c r="F701" s="6"/>
      <c r="G701" s="19"/>
      <c r="H701" s="6"/>
      <c r="I701" s="6"/>
      <c r="J701" s="6"/>
      <c r="K701" s="6"/>
      <c r="L701" s="6"/>
      <c r="M701" s="6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>
      <c r="B702" s="6"/>
      <c r="C702" s="19"/>
      <c r="D702" s="6"/>
      <c r="E702" s="6"/>
      <c r="F702" s="6"/>
      <c r="G702" s="19"/>
      <c r="H702" s="6"/>
      <c r="I702" s="6"/>
      <c r="J702" s="6"/>
      <c r="K702" s="6"/>
      <c r="L702" s="6"/>
      <c r="M702" s="6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>
      <c r="B703" s="6"/>
      <c r="C703" s="19"/>
      <c r="D703" s="6"/>
      <c r="E703" s="6"/>
      <c r="F703" s="6"/>
      <c r="G703" s="19"/>
      <c r="H703" s="6"/>
      <c r="I703" s="6"/>
      <c r="J703" s="6"/>
      <c r="K703" s="6"/>
      <c r="L703" s="6"/>
      <c r="M703" s="6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>
      <c r="B704" s="6"/>
      <c r="C704" s="19"/>
      <c r="D704" s="6"/>
      <c r="E704" s="6"/>
      <c r="F704" s="6"/>
      <c r="G704" s="19"/>
      <c r="H704" s="6"/>
      <c r="I704" s="6"/>
      <c r="J704" s="6"/>
      <c r="K704" s="6"/>
      <c r="L704" s="6"/>
      <c r="M704" s="6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>
      <c r="B705" s="6"/>
      <c r="C705" s="19"/>
      <c r="D705" s="6"/>
      <c r="E705" s="6"/>
      <c r="F705" s="6"/>
      <c r="G705" s="19"/>
      <c r="H705" s="6"/>
      <c r="I705" s="6"/>
      <c r="J705" s="6"/>
      <c r="K705" s="6"/>
      <c r="L705" s="6"/>
      <c r="M705" s="6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>
      <c r="B706" s="6"/>
      <c r="C706" s="19"/>
      <c r="D706" s="6"/>
      <c r="E706" s="6"/>
      <c r="F706" s="6"/>
      <c r="G706" s="19"/>
      <c r="H706" s="6"/>
      <c r="I706" s="6"/>
      <c r="J706" s="6"/>
      <c r="K706" s="6"/>
      <c r="L706" s="6"/>
      <c r="M706" s="6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>
      <c r="B707" s="6"/>
      <c r="C707" s="19"/>
      <c r="D707" s="6"/>
      <c r="E707" s="6"/>
      <c r="F707" s="6"/>
      <c r="G707" s="19"/>
      <c r="H707" s="6"/>
      <c r="I707" s="6"/>
      <c r="J707" s="6"/>
      <c r="K707" s="6"/>
      <c r="L707" s="6"/>
      <c r="M707" s="6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>
      <c r="B708" s="6"/>
      <c r="C708" s="19"/>
      <c r="D708" s="6"/>
      <c r="E708" s="6"/>
      <c r="F708" s="6"/>
      <c r="G708" s="19"/>
      <c r="H708" s="6"/>
      <c r="I708" s="6"/>
      <c r="J708" s="6"/>
      <c r="K708" s="6"/>
      <c r="L708" s="6"/>
      <c r="M708" s="6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>
      <c r="B709" s="6"/>
      <c r="C709" s="19"/>
      <c r="D709" s="6"/>
      <c r="E709" s="6"/>
      <c r="F709" s="6"/>
      <c r="G709" s="19"/>
      <c r="H709" s="6"/>
      <c r="I709" s="6"/>
      <c r="J709" s="6"/>
      <c r="K709" s="6"/>
      <c r="L709" s="6"/>
      <c r="M709" s="6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>
      <c r="B710" s="6"/>
      <c r="C710" s="19"/>
      <c r="D710" s="6"/>
      <c r="E710" s="6"/>
      <c r="F710" s="6"/>
      <c r="G710" s="19"/>
      <c r="H710" s="6"/>
      <c r="I710" s="6"/>
      <c r="J710" s="6"/>
      <c r="K710" s="6"/>
      <c r="L710" s="6"/>
      <c r="M710" s="6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>
      <c r="B711" s="6"/>
      <c r="C711" s="19"/>
      <c r="D711" s="6"/>
      <c r="E711" s="6"/>
      <c r="F711" s="6"/>
      <c r="G711" s="19"/>
      <c r="H711" s="6"/>
      <c r="I711" s="6"/>
      <c r="J711" s="6"/>
      <c r="K711" s="6"/>
      <c r="L711" s="6"/>
      <c r="M711" s="6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>
      <c r="B712" s="6"/>
      <c r="C712" s="19"/>
      <c r="D712" s="6"/>
      <c r="E712" s="6"/>
      <c r="F712" s="6"/>
      <c r="G712" s="19"/>
      <c r="H712" s="6"/>
      <c r="I712" s="6"/>
      <c r="J712" s="6"/>
      <c r="K712" s="6"/>
      <c r="L712" s="6"/>
      <c r="M712" s="6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>
      <c r="B713" s="6"/>
      <c r="C713" s="19"/>
      <c r="D713" s="6"/>
      <c r="E713" s="6"/>
      <c r="F713" s="6"/>
      <c r="G713" s="19"/>
      <c r="H713" s="6"/>
      <c r="I713" s="6"/>
      <c r="J713" s="6"/>
      <c r="K713" s="6"/>
      <c r="L713" s="6"/>
      <c r="M713" s="6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>
      <c r="B714" s="6"/>
      <c r="C714" s="19"/>
      <c r="D714" s="6"/>
      <c r="E714" s="6"/>
      <c r="F714" s="6"/>
      <c r="G714" s="19"/>
      <c r="H714" s="6"/>
      <c r="I714" s="6"/>
      <c r="J714" s="6"/>
      <c r="K714" s="6"/>
      <c r="L714" s="6"/>
      <c r="M714" s="6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>
      <c r="B715" s="6"/>
      <c r="C715" s="19"/>
      <c r="D715" s="6"/>
      <c r="E715" s="6"/>
      <c r="F715" s="6"/>
      <c r="G715" s="19"/>
      <c r="H715" s="6"/>
      <c r="I715" s="6"/>
      <c r="J715" s="6"/>
      <c r="K715" s="6"/>
      <c r="L715" s="6"/>
      <c r="M715" s="6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>
      <c r="B716" s="6"/>
      <c r="C716" s="19"/>
      <c r="D716" s="6"/>
      <c r="E716" s="6"/>
      <c r="F716" s="6"/>
      <c r="G716" s="19"/>
      <c r="H716" s="6"/>
      <c r="I716" s="6"/>
      <c r="J716" s="6"/>
      <c r="K716" s="6"/>
      <c r="L716" s="6"/>
      <c r="M716" s="6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>
      <c r="B717" s="6"/>
      <c r="C717" s="19"/>
      <c r="D717" s="6"/>
      <c r="E717" s="6"/>
      <c r="F717" s="6"/>
      <c r="G717" s="19"/>
      <c r="H717" s="6"/>
      <c r="I717" s="6"/>
      <c r="J717" s="6"/>
      <c r="K717" s="6"/>
      <c r="L717" s="6"/>
      <c r="M717" s="6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>
      <c r="B718" s="6"/>
      <c r="C718" s="19"/>
      <c r="D718" s="6"/>
      <c r="E718" s="6"/>
      <c r="F718" s="6"/>
      <c r="G718" s="19"/>
      <c r="H718" s="6"/>
      <c r="I718" s="6"/>
      <c r="J718" s="6"/>
      <c r="K718" s="6"/>
      <c r="L718" s="6"/>
      <c r="M718" s="6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>
      <c r="B719" s="6"/>
      <c r="C719" s="19"/>
      <c r="D719" s="6"/>
      <c r="E719" s="6"/>
      <c r="F719" s="6"/>
      <c r="G719" s="19"/>
      <c r="H719" s="6"/>
      <c r="I719" s="6"/>
      <c r="J719" s="6"/>
      <c r="K719" s="6"/>
      <c r="L719" s="6"/>
      <c r="M719" s="6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>
      <c r="B720" s="6"/>
      <c r="C720" s="19"/>
      <c r="D720" s="6"/>
      <c r="E720" s="6"/>
      <c r="F720" s="6"/>
      <c r="G720" s="19"/>
      <c r="H720" s="6"/>
      <c r="I720" s="6"/>
      <c r="J720" s="6"/>
      <c r="K720" s="6"/>
      <c r="L720" s="6"/>
      <c r="M720" s="6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>
      <c r="B721" s="6"/>
      <c r="C721" s="19"/>
      <c r="D721" s="6"/>
      <c r="E721" s="6"/>
      <c r="F721" s="6"/>
      <c r="G721" s="19"/>
      <c r="H721" s="6"/>
      <c r="I721" s="6"/>
      <c r="J721" s="6"/>
      <c r="K721" s="6"/>
      <c r="L721" s="6"/>
      <c r="M721" s="6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>
      <c r="B722" s="6"/>
      <c r="C722" s="19"/>
      <c r="D722" s="6"/>
      <c r="E722" s="6"/>
      <c r="F722" s="6"/>
      <c r="G722" s="19"/>
      <c r="H722" s="6"/>
      <c r="I722" s="6"/>
      <c r="J722" s="6"/>
      <c r="K722" s="6"/>
      <c r="L722" s="6"/>
      <c r="M722" s="6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>
      <c r="B723" s="6"/>
      <c r="C723" s="19"/>
      <c r="D723" s="6"/>
      <c r="E723" s="6"/>
      <c r="F723" s="6"/>
      <c r="G723" s="19"/>
      <c r="H723" s="6"/>
      <c r="I723" s="6"/>
      <c r="J723" s="6"/>
      <c r="K723" s="6"/>
      <c r="L723" s="6"/>
      <c r="M723" s="6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>
      <c r="B724" s="6"/>
      <c r="C724" s="19"/>
      <c r="D724" s="6"/>
      <c r="E724" s="6"/>
      <c r="F724" s="6"/>
      <c r="G724" s="19"/>
      <c r="H724" s="6"/>
      <c r="I724" s="6"/>
      <c r="J724" s="6"/>
      <c r="K724" s="6"/>
      <c r="L724" s="6"/>
      <c r="M724" s="6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>
      <c r="B725" s="6"/>
      <c r="C725" s="19"/>
      <c r="D725" s="6"/>
      <c r="E725" s="6"/>
      <c r="F725" s="6"/>
      <c r="G725" s="19"/>
      <c r="H725" s="6"/>
      <c r="I725" s="6"/>
      <c r="J725" s="6"/>
      <c r="K725" s="6"/>
      <c r="L725" s="6"/>
      <c r="M725" s="6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>
      <c r="B726" s="6"/>
      <c r="C726" s="19"/>
      <c r="D726" s="6"/>
      <c r="E726" s="6"/>
      <c r="F726" s="6"/>
      <c r="G726" s="19"/>
      <c r="H726" s="6"/>
      <c r="I726" s="6"/>
      <c r="J726" s="6"/>
      <c r="K726" s="6"/>
      <c r="L726" s="6"/>
      <c r="M726" s="6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>
      <c r="B727" s="6"/>
      <c r="C727" s="19"/>
      <c r="D727" s="6"/>
      <c r="E727" s="6"/>
      <c r="F727" s="6"/>
      <c r="G727" s="19"/>
      <c r="H727" s="6"/>
      <c r="I727" s="6"/>
      <c r="J727" s="6"/>
      <c r="K727" s="6"/>
      <c r="L727" s="6"/>
      <c r="M727" s="6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>
      <c r="B728" s="6"/>
      <c r="C728" s="19"/>
      <c r="D728" s="6"/>
      <c r="E728" s="6"/>
      <c r="F728" s="6"/>
      <c r="G728" s="19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</sheetData>
  <sheetProtection password="C6FB" sheet="1" selectLockedCells="1" selectUnlockedCells="1" autoFilter="0" objects="1"/>
  <autoFilter xmlns:etc="http://www.wps.cn/officeDocument/2017/etCustomData" ref="A3:GR97" etc:filterBottomFollowUsedRange="0">
    <extLst/>
  </autoFilter>
  <mergeCells count="44">
    <mergeCell ref="BM1:GC1"/>
    <mergeCell ref="W3:AC3"/>
    <mergeCell ref="AE3:AK3"/>
    <mergeCell ref="AL3:AR3"/>
    <mergeCell ref="AU3:BA3"/>
    <mergeCell ref="BB3:BH3"/>
    <mergeCell ref="BM3:BT3"/>
    <mergeCell ref="BU3:CB3"/>
    <mergeCell ref="CC3:CJ3"/>
    <mergeCell ref="CK3:CN3"/>
    <mergeCell ref="CO3:CV3"/>
    <mergeCell ref="CW3:DD3"/>
    <mergeCell ref="DG3:DL3"/>
    <mergeCell ref="DP3:DW3"/>
    <mergeCell ref="DY3:ED3"/>
    <mergeCell ref="EG3:EJ3"/>
    <mergeCell ref="EL3:EQ3"/>
    <mergeCell ref="ET3:EW3"/>
    <mergeCell ref="EX3:FA3"/>
    <mergeCell ref="FB3:FE3"/>
    <mergeCell ref="FF3:FM3"/>
    <mergeCell ref="FO3:FU3"/>
    <mergeCell ref="FW3:GB3"/>
    <mergeCell ref="GE3:GJ3"/>
    <mergeCell ref="GM3:GR3"/>
    <mergeCell ref="B5:G5"/>
    <mergeCell ref="B17:I17"/>
    <mergeCell ref="B27:I27"/>
    <mergeCell ref="A38:I38"/>
    <mergeCell ref="GM43:GS43"/>
    <mergeCell ref="A56:I56"/>
    <mergeCell ref="B78:J78"/>
    <mergeCell ref="GM81:GS81"/>
    <mergeCell ref="B46:B47"/>
    <mergeCell ref="C46:C47"/>
    <mergeCell ref="C49:C50"/>
    <mergeCell ref="C72:C73"/>
    <mergeCell ref="C82:C83"/>
    <mergeCell ref="F46:F47"/>
    <mergeCell ref="F49:F50"/>
    <mergeCell ref="F72:F73"/>
    <mergeCell ref="F82:F83"/>
    <mergeCell ref="B1:G2"/>
    <mergeCell ref="N3:U4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Strucno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Zoci</cp:lastModifiedBy>
  <dcterms:created xsi:type="dcterms:W3CDTF">2012-06-05T13:24:00Z</dcterms:created>
  <cp:lastPrinted>2012-06-06T11:40:00Z</cp:lastPrinted>
  <dcterms:modified xsi:type="dcterms:W3CDTF">2024-09-06T13:13:10Z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1033-12.2.0.17562</vt:lpwstr>
  </property>
  <property fmtid="{D5CDD505-2E9C-101B-9397-08002B2CF9AE}" pid="3" name="ICV">
    <vt:lpwstr>1309EABBF9C34645A3EBDE715A307690</vt:lpwstr>
  </property>
</Properties>
</file>